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1355" windowHeight="8085" activeTab="1"/>
  </bookViews>
  <sheets>
    <sheet name="УКАЗАНИЯ" sheetId="1" r:id="rId1"/>
    <sheet name="Intragov-Payment-2017" sheetId="2" r:id="rId2"/>
    <sheet name="Local-&amp;-SSF" sheetId="3" state="hidden" r:id="rId3"/>
  </sheets>
  <externalReferences>
    <externalReference r:id="rId6"/>
  </externalReferences>
  <definedNames>
    <definedName name="Date">#REF!</definedName>
    <definedName name="_xlnm.Print_Area" localSheetId="1">'Intragov-Payment-2017'!$B$4:$N$78</definedName>
    <definedName name="_xlnm.Print_Area" localSheetId="2">'Local-&amp;-SSF'!$A$1:$C$356</definedName>
    <definedName name="_xlnm.Print_Area" localSheetId="0">'УКАЗАНИЯ'!$C$2:$L$232</definedName>
    <definedName name="_xlnm.Print_Titles" localSheetId="1">'Intragov-Payment-2017'!$13:$15</definedName>
    <definedName name="_xlnm.Print_Titles" localSheetId="2">'Local-&amp;-SSF'!$1:$4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D77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 
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M4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i/>
            <sz val="10"/>
            <rFont val="Times New Roman"/>
            <family val="1"/>
          </rPr>
          <t xml:space="preserve">.
</t>
        </r>
        <r>
          <rPr>
            <sz val="10"/>
            <rFont val="Times New Roman"/>
            <family val="1"/>
          </rPr>
          <t>Той може да се използва при изготвянето и представянето на отчетите на подведомствените разпоредители, включително  ЦУ на първостепенния разпореди-
тел с бюджет.</t>
        </r>
      </text>
    </comment>
    <comment ref="F47" authorId="0">
      <text>
        <r>
          <rPr>
            <sz val="10"/>
            <rFont val="Times New Roman"/>
            <family val="1"/>
          </rPr>
          <t>За въвеждането на суми от</t>
        </r>
        <r>
          <rPr>
            <b/>
            <sz val="10"/>
            <rFont val="Times New Roman"/>
            <family val="1"/>
          </rPr>
          <t xml:space="preserve"> § 10-00</t>
        </r>
        <r>
          <rPr>
            <sz val="10"/>
            <rFont val="Times New Roman"/>
            <family val="1"/>
          </rPr>
          <t xml:space="preserve"> обърнете особено внимание на  </t>
        </r>
        <r>
          <rPr>
            <b/>
            <sz val="10"/>
            <color indexed="10"/>
            <rFont val="Times New Roman"/>
            <family val="1"/>
          </rPr>
          <t xml:space="preserve">т. 30 </t>
        </r>
        <r>
          <rPr>
            <sz val="10"/>
            <rFont val="Times New Roman"/>
            <family val="1"/>
          </rPr>
          <t>и</t>
        </r>
        <r>
          <rPr>
            <b/>
            <sz val="10"/>
            <color indexed="10"/>
            <rFont val="Times New Roman"/>
            <family val="1"/>
          </rPr>
          <t xml:space="preserve"> 31</t>
        </r>
        <r>
          <rPr>
            <sz val="10"/>
            <rFont val="Times New Roman"/>
            <family val="1"/>
          </rPr>
          <t xml:space="preserve"> от указанията за попълване!
.
</t>
        </r>
      </text>
    </comment>
    <comment ref="H52" authorId="0">
      <text>
        <r>
          <rPr>
            <sz val="10"/>
            <rFont val="Times New Roman"/>
            <family val="1"/>
          </rPr>
          <t xml:space="preserve">За въвеждането на суми в </t>
        </r>
        <r>
          <rPr>
            <b/>
            <sz val="9"/>
            <rFont val="Times New Roman"/>
            <family val="1"/>
          </rPr>
          <t>Раздел ІV</t>
        </r>
        <r>
          <rPr>
            <sz val="10"/>
            <rFont val="Times New Roman"/>
            <family val="1"/>
          </rPr>
          <t xml:space="preserve"> обърнете особено внимание на  </t>
        </r>
        <r>
          <rPr>
            <b/>
            <sz val="10"/>
            <color indexed="10"/>
            <rFont val="Times New Roman"/>
            <family val="1"/>
          </rPr>
          <t xml:space="preserve">т. 33 </t>
        </r>
        <r>
          <rPr>
            <sz val="10"/>
            <rFont val="Times New Roman"/>
            <family val="1"/>
          </rPr>
          <t>и</t>
        </r>
        <r>
          <rPr>
            <b/>
            <sz val="10"/>
            <color indexed="10"/>
            <rFont val="Times New Roman"/>
            <family val="1"/>
          </rPr>
          <t xml:space="preserve"> 34</t>
        </r>
        <r>
          <rPr>
            <sz val="10"/>
            <rFont val="Times New Roman"/>
            <family val="1"/>
          </rPr>
          <t xml:space="preserve"> от указанията за попълване!
.
</t>
        </r>
      </text>
    </comment>
  </commentList>
</comments>
</file>

<file path=xl/comments3.xml><?xml version="1.0" encoding="utf-8"?>
<comments xmlns="http://schemas.openxmlformats.org/spreadsheetml/2006/main">
  <authors>
    <author>NPavlov</author>
    <author>npavlov</author>
  </authors>
  <commentList>
    <comment ref="C82" authorId="0">
      <text>
        <r>
          <rPr>
            <sz val="10"/>
            <rFont val="Times New Roman Cyr"/>
            <family val="1"/>
          </rPr>
          <t xml:space="preserve">Закрит съгласно </t>
        </r>
        <r>
          <rPr>
            <b/>
            <sz val="10"/>
            <rFont val="Times New Roman Cyr"/>
            <family val="1"/>
          </rPr>
          <t>т. 6.3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C162" authorId="1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04/2015 г.</t>
        </r>
      </text>
    </comment>
    <comment ref="C183" authorId="0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C202" authorId="0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<sst xmlns="http://schemas.openxmlformats.org/spreadsheetml/2006/main" count="653" uniqueCount="639">
  <si>
    <t>(1)</t>
  </si>
  <si>
    <t>(2)</t>
  </si>
  <si>
    <t>(в левове)</t>
  </si>
  <si>
    <t>3 1   Д Е К Е М В Р И</t>
  </si>
  <si>
    <t>3 0   С Е П Т Е М В Р И</t>
  </si>
  <si>
    <t>3 0   Ю Н И</t>
  </si>
  <si>
    <t>3 1   М А Р Т</t>
  </si>
  <si>
    <t xml:space="preserve">                                                                          </t>
  </si>
  <si>
    <t>или други символни означения.</t>
  </si>
  <si>
    <t>(1а)</t>
  </si>
  <si>
    <t>(2а)</t>
  </si>
  <si>
    <t xml:space="preserve">            Първи подпис и печат:</t>
  </si>
  <si>
    <t>Контрола</t>
  </si>
  <si>
    <t xml:space="preserve">                                                                                                         (наименование на ОБЩИНАТА)</t>
  </si>
  <si>
    <t>от всички нейни подведомствени разпоредители. Файлът да бъде наименован по следния начин:</t>
  </si>
  <si>
    <t>І.</t>
  </si>
  <si>
    <t>Таблиците са защитени и информация може да се нанася само в определени полета.</t>
  </si>
  <si>
    <t>ІІ.</t>
  </si>
  <si>
    <t>организация съгласно раздел VІІ от ЕБК.</t>
  </si>
  <si>
    <t>платени държавни такси</t>
  </si>
  <si>
    <t>платени съдебни такси</t>
  </si>
  <si>
    <t>платен ДДС за внос</t>
  </si>
  <si>
    <t>платен акциз за внос</t>
  </si>
  <si>
    <t>платени мита при внос</t>
  </si>
  <si>
    <t>платени административни санкции по § 19-01</t>
  </si>
  <si>
    <t>платени наказателни лихви по § 19-01</t>
  </si>
  <si>
    <r>
      <t xml:space="preserve"> I. ОБЩО отчетени разходи по</t>
    </r>
    <r>
      <rPr>
        <b/>
        <i/>
        <sz val="12"/>
        <color indexed="16"/>
        <rFont val="Times New Roman"/>
        <family val="1"/>
      </rPr>
      <t xml:space="preserve"> § 19-01</t>
    </r>
    <r>
      <rPr>
        <b/>
        <sz val="12"/>
        <rFont val="Times New Roman"/>
        <family val="1"/>
      </rPr>
      <t xml:space="preserve"> от ЕБК</t>
    </r>
  </si>
  <si>
    <t>данък върху недвижими имоти</t>
  </si>
  <si>
    <t>такса за битови отпадъци</t>
  </si>
  <si>
    <t>данък върху превозните средства</t>
  </si>
  <si>
    <t>платен данък върху представителните разходи</t>
  </si>
  <si>
    <t>платен данък върху разходи, предоставяни в натура</t>
  </si>
  <si>
    <t>други общински такси, отчетени по § 19-81</t>
  </si>
  <si>
    <t>платени общински административни санкции по § 19-81</t>
  </si>
  <si>
    <t>платени наказателни лихви по § 19-81</t>
  </si>
  <si>
    <t>ПОКАЗАТЕЛИ ЗА ПЛАЩАНИЯ КЪМ БЮДЖЕТНИ ОРГАНИЗАЦИИ</t>
  </si>
  <si>
    <t>(3)</t>
  </si>
  <si>
    <t>(3а)</t>
  </si>
  <si>
    <r>
      <t xml:space="preserve">                         </t>
    </r>
    <r>
      <rPr>
        <b/>
        <sz val="14"/>
        <rFont val="Times New Roman"/>
        <family val="1"/>
      </rPr>
      <t>НА</t>
    </r>
  </si>
  <si>
    <t>(4)=(1)+(2)+(3)</t>
  </si>
  <si>
    <r>
      <t xml:space="preserve"> І. Разходи, отчетени по </t>
    </r>
    <r>
      <rPr>
        <b/>
        <i/>
        <sz val="12"/>
        <color indexed="16"/>
        <rFont val="Times New Roman"/>
        <family val="1"/>
      </rPr>
      <t>§ 19-01</t>
    </r>
    <r>
      <rPr>
        <b/>
        <sz val="12"/>
        <rFont val="Times New Roman"/>
        <family val="1"/>
      </rPr>
      <t xml:space="preserve"> от ЕБК</t>
    </r>
  </si>
  <si>
    <t xml:space="preserve">   Код по ЕБК</t>
  </si>
  <si>
    <t>Плащания към ОБЩИНИ</t>
  </si>
  <si>
    <t>ОБЩО пла-щания към Социално-осиг. фондове</t>
  </si>
  <si>
    <t>ОБЩО пла-щания към ОБЩИНИ</t>
  </si>
  <si>
    <t xml:space="preserve">                           Единна бюджетна класификация</t>
  </si>
  <si>
    <r>
      <t xml:space="preserve">                      </t>
    </r>
    <r>
      <rPr>
        <b/>
        <i/>
        <sz val="14"/>
        <rFont val="Times New Roman Bold"/>
        <family val="0"/>
      </rPr>
      <t xml:space="preserve"> </t>
    </r>
    <r>
      <rPr>
        <b/>
        <i/>
        <sz val="14"/>
        <color indexed="20"/>
        <rFont val="Times New Roman Bold"/>
        <family val="0"/>
      </rPr>
      <t>Раздел VІІ.</t>
    </r>
    <r>
      <rPr>
        <b/>
        <i/>
        <sz val="14"/>
        <rFont val="Times New Roman Bold"/>
        <family val="0"/>
      </rPr>
      <t xml:space="preserve"> Кодове на бюджетните организации</t>
    </r>
  </si>
  <si>
    <r>
      <t>В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общини</t>
    </r>
  </si>
  <si>
    <t>О  Б  Щ  И  Н  И</t>
  </si>
  <si>
    <t xml:space="preserve">Код 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</si>
  <si>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Благоевград</t>
    </r>
    <r>
      <rPr>
        <b/>
        <sz val="12"/>
        <rFont val="Times New Roman CYR"/>
        <family val="1"/>
      </rPr>
      <t xml:space="preserve">            </t>
    </r>
  </si>
  <si>
    <t>(51хх)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</si>
  <si>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</si>
  <si>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</si>
  <si>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</si>
  <si>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</si>
  <si>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</si>
  <si>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</si>
  <si>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</si>
  <si>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</si>
  <si>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</si>
  <si>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</si>
  <si>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</si>
  <si>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</si>
  <si>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</si>
  <si>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</si>
  <si>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Бургас</t>
    </r>
  </si>
  <si>
    <t>(52хх)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</si>
  <si>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</si>
  <si>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</si>
  <si>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</si>
  <si>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</si>
  <si>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</si>
  <si>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</si>
  <si>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</si>
  <si>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</si>
  <si>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</si>
  <si>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</si>
  <si>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</si>
  <si>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</si>
  <si>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</si>
  <si>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1"/>
      </rPr>
      <t>Варна</t>
    </r>
  </si>
  <si>
    <t>(53хх)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</si>
  <si>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</si>
  <si>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</si>
  <si>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</si>
  <si>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</si>
  <si>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</si>
  <si>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</si>
  <si>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</si>
  <si>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</si>
  <si>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</si>
  <si>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</si>
  <si>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</si>
  <si>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</si>
  <si>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r>
      <t xml:space="preserve">Общини от област с адм. център - </t>
    </r>
    <r>
      <rPr>
        <b/>
        <i/>
        <sz val="12"/>
        <color indexed="18"/>
        <rFont val="Times New Roman Cyr"/>
        <family val="0"/>
      </rPr>
      <t>Велико Търново</t>
    </r>
  </si>
  <si>
    <t>(54хх)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</si>
  <si>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</si>
  <si>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</si>
  <si>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</si>
  <si>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</si>
  <si>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</si>
  <si>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</si>
  <si>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</si>
  <si>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</si>
  <si>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</si>
  <si>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</si>
  <si>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r>
      <t xml:space="preserve">Общини от област с администр. център - </t>
    </r>
    <r>
      <rPr>
        <b/>
        <i/>
        <sz val="12"/>
        <color indexed="12"/>
        <rFont val="Times New Roman CYR"/>
        <family val="1"/>
      </rPr>
      <t>Видин</t>
    </r>
  </si>
  <si>
    <t>(55хх)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</si>
  <si>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</si>
  <si>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</si>
  <si>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</si>
  <si>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</si>
  <si>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</si>
  <si>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</si>
  <si>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</si>
  <si>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</si>
  <si>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</si>
  <si>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</si>
  <si>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</si>
  <si>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Враца</t>
    </r>
  </si>
  <si>
    <t>(56хх)</t>
  </si>
  <si>
    <t>Борован</t>
  </si>
  <si>
    <t>Бяла Слатина</t>
  </si>
  <si>
    <t>Враца</t>
  </si>
  <si>
    <t>Кнежа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</si>
  <si>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</si>
  <si>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</si>
  <si>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</si>
  <si>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</si>
  <si>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</si>
  <si>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</si>
  <si>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</si>
  <si>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Габрово</t>
    </r>
  </si>
  <si>
    <t>(57хх)</t>
  </si>
  <si>
    <t>Габрово</t>
  </si>
  <si>
    <t>Дряново</t>
  </si>
  <si>
    <t>Севлиево</t>
  </si>
  <si>
    <t>Трявна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</si>
  <si>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Добрич</t>
    </r>
  </si>
  <si>
    <t>(58хх)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</si>
  <si>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</si>
  <si>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</si>
  <si>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</si>
  <si>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</si>
  <si>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</si>
  <si>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</si>
  <si>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</si>
  <si>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</si>
  <si>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Кърджали</t>
    </r>
  </si>
  <si>
    <t>(59хх)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</si>
  <si>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</si>
  <si>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</si>
  <si>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</si>
  <si>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</si>
  <si>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</si>
  <si>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</si>
  <si>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</si>
  <si>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Кюстендил</t>
    </r>
  </si>
  <si>
    <t>(60хх)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</si>
  <si>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</si>
  <si>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</si>
  <si>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</si>
  <si>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</si>
  <si>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</si>
  <si>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</si>
  <si>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</si>
  <si>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</si>
  <si>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</si>
  <si>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Ловеч</t>
    </r>
  </si>
  <si>
    <t>(61хх)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</si>
  <si>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</si>
  <si>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</si>
  <si>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</si>
  <si>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</si>
  <si>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</si>
  <si>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</si>
  <si>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</si>
  <si>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</si>
  <si>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Монтана</t>
    </r>
  </si>
  <si>
    <t>(62хх)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</si>
  <si>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</si>
  <si>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</si>
  <si>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</si>
  <si>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</si>
  <si>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</si>
  <si>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</si>
  <si>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</si>
  <si>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</si>
  <si>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</si>
  <si>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</si>
  <si>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</si>
  <si>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Пазарджик</t>
    </r>
  </si>
  <si>
    <t>(63хх)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</si>
  <si>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</si>
  <si>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</si>
  <si>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</si>
  <si>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</si>
  <si>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</si>
  <si>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</si>
  <si>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</si>
  <si>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</si>
  <si>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</si>
  <si>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</si>
  <si>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</si>
  <si>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</si>
  <si>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Перник</t>
    </r>
  </si>
  <si>
    <t>(64хх)</t>
  </si>
  <si>
    <t>Брезник</t>
  </si>
  <si>
    <t>Земен</t>
  </si>
  <si>
    <t>Ковачевци</t>
  </si>
  <si>
    <t>Перник</t>
  </si>
  <si>
    <t>Радомир</t>
  </si>
  <si>
    <t>Трън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</si>
  <si>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Плевен</t>
    </r>
  </si>
  <si>
    <t>(65хх)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</si>
  <si>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</si>
  <si>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</si>
  <si>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</si>
  <si>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</si>
  <si>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</si>
  <si>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</si>
  <si>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</si>
  <si>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</si>
  <si>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</si>
  <si>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</si>
  <si>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Пловдив</t>
    </r>
  </si>
  <si>
    <t>(66хх)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</si>
  <si>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</si>
  <si>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</si>
  <si>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</si>
  <si>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</si>
  <si>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</si>
  <si>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</si>
  <si>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</si>
  <si>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</si>
  <si>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</si>
  <si>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</si>
  <si>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</si>
  <si>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</si>
  <si>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</si>
  <si>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</si>
  <si>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</si>
  <si>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</si>
  <si>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</si>
  <si>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</si>
  <si>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r>
      <t>Общини от област с администр. център -</t>
    </r>
    <r>
      <rPr>
        <b/>
        <sz val="12"/>
        <color indexed="18"/>
        <rFont val="Times New Roman CYR"/>
        <family val="0"/>
      </rPr>
      <t xml:space="preserve"> </t>
    </r>
    <r>
      <rPr>
        <b/>
        <i/>
        <sz val="12"/>
        <color indexed="18"/>
        <rFont val="Times New Roman Cyr"/>
        <family val="0"/>
      </rPr>
      <t>Разград</t>
    </r>
  </si>
  <si>
    <t>(67хх)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</si>
  <si>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</si>
  <si>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</si>
  <si>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</si>
  <si>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</si>
  <si>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</si>
  <si>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</si>
  <si>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</si>
  <si>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r>
      <t xml:space="preserve">Общини от област с административен център - </t>
    </r>
    <r>
      <rPr>
        <b/>
        <i/>
        <sz val="12"/>
        <color indexed="18"/>
        <rFont val="Times New Roman Cyr"/>
        <family val="0"/>
      </rPr>
      <t>Русе</t>
    </r>
  </si>
  <si>
    <t>(68хх)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</si>
  <si>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</si>
  <si>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</si>
  <si>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</si>
  <si>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</si>
  <si>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</si>
  <si>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</si>
  <si>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</si>
  <si>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Силистра</t>
    </r>
  </si>
  <si>
    <t>(69хх)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</si>
  <si>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</si>
  <si>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</si>
  <si>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</si>
  <si>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</si>
  <si>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</si>
  <si>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</si>
  <si>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</si>
  <si>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Сливен</t>
    </r>
  </si>
  <si>
    <t>(70хх)</t>
  </si>
  <si>
    <t>Котел</t>
  </si>
  <si>
    <t>Нова Загора</t>
  </si>
  <si>
    <t>Сливен</t>
  </si>
  <si>
    <t>Твърдица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</si>
  <si>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Смолян</t>
    </r>
  </si>
  <si>
    <t>(71хх)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</si>
  <si>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</si>
  <si>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</si>
  <si>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</si>
  <si>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</si>
  <si>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</si>
  <si>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</si>
  <si>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</si>
  <si>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</si>
  <si>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</si>
  <si>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</si>
  <si>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r>
      <t xml:space="preserve">Област София - град - </t>
    </r>
    <r>
      <rPr>
        <b/>
        <i/>
        <sz val="12"/>
        <color indexed="18"/>
        <rFont val="Times New Roman Cyr"/>
        <family val="0"/>
      </rPr>
      <t>Столична община</t>
    </r>
    <r>
      <rPr>
        <b/>
        <sz val="12"/>
        <rFont val="Times New Roman CYR"/>
        <family val="1"/>
      </rPr>
      <t xml:space="preserve"> и райони</t>
    </r>
  </si>
  <si>
    <t>(72хх)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</si>
  <si>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</si>
  <si>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</si>
  <si>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</si>
  <si>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</si>
  <si>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</si>
  <si>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</si>
  <si>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</si>
  <si>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</si>
  <si>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</si>
  <si>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</si>
  <si>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</si>
  <si>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</si>
  <si>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</si>
  <si>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</si>
  <si>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</si>
  <si>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</si>
  <si>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</si>
  <si>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</si>
  <si>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</si>
  <si>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</si>
  <si>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</si>
  <si>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</si>
  <si>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</si>
  <si>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</si>
  <si>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</si>
  <si>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София</t>
    </r>
  </si>
  <si>
    <t>(73хх)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</si>
  <si>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</si>
  <si>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</si>
  <si>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</si>
  <si>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</si>
  <si>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</si>
  <si>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</si>
  <si>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</si>
  <si>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</si>
  <si>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</si>
  <si>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</si>
  <si>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</si>
  <si>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</si>
  <si>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</si>
  <si>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</si>
  <si>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</si>
  <si>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</si>
  <si>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</si>
  <si>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</si>
  <si>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</si>
  <si>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</si>
  <si>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</si>
  <si>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</si>
  <si>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r>
      <t xml:space="preserve">Общини от област с админ. център - </t>
    </r>
    <r>
      <rPr>
        <b/>
        <i/>
        <sz val="12"/>
        <color indexed="18"/>
        <rFont val="Times New Roman Cyr"/>
        <family val="0"/>
      </rPr>
      <t>Стара Загора</t>
    </r>
  </si>
  <si>
    <t>(74хх)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</si>
  <si>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</si>
  <si>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</si>
  <si>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</si>
  <si>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</si>
  <si>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</si>
  <si>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</si>
  <si>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</si>
  <si>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</si>
  <si>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</si>
  <si>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</si>
  <si>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</si>
  <si>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Търговище</t>
    </r>
  </si>
  <si>
    <t>(75хх)</t>
  </si>
  <si>
    <t>Антоново</t>
  </si>
  <si>
    <t>Омуртаг</t>
  </si>
  <si>
    <t>Опака</t>
  </si>
  <si>
    <t>Попово</t>
  </si>
  <si>
    <t>Търговище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</si>
  <si>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Хасково</t>
    </r>
  </si>
  <si>
    <t>(76хх)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</si>
  <si>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</si>
  <si>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</si>
  <si>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</si>
  <si>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</si>
  <si>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</si>
  <si>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</si>
  <si>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</si>
  <si>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</si>
  <si>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</si>
  <si>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</si>
  <si>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</si>
  <si>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Шумен</t>
    </r>
  </si>
  <si>
    <t>(77хх)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</si>
  <si>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</si>
  <si>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</si>
  <si>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</si>
  <si>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</si>
  <si>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</si>
  <si>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</si>
  <si>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</si>
  <si>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</si>
  <si>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</si>
  <si>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</si>
  <si>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r>
      <t xml:space="preserve">Общини от област с администр. център - </t>
    </r>
    <r>
      <rPr>
        <b/>
        <i/>
        <sz val="12"/>
        <color indexed="18"/>
        <rFont val="Times New Roman Cyr"/>
        <family val="0"/>
      </rPr>
      <t>Ямбол</t>
    </r>
  </si>
  <si>
    <t>(78хх)</t>
  </si>
  <si>
    <t>Болярово</t>
  </si>
  <si>
    <t>Елхово</t>
  </si>
  <si>
    <t>Стралджа</t>
  </si>
  <si>
    <t>Тунджа</t>
  </si>
  <si>
    <t>Ямбол</t>
  </si>
  <si>
    <r>
      <t>Б 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социалноосигурителни фондове</t>
    </r>
  </si>
  <si>
    <t>Наименование</t>
  </si>
  <si>
    <t>Код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</si>
  <si>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</si>
  <si>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</si>
  <si>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</si>
  <si>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</si>
  <si>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r>
      <rPr>
        <b/>
        <sz val="14"/>
        <rFont val="Times New Roman"/>
        <family val="1"/>
      </rPr>
      <t>ВСИЧКО</t>
    </r>
    <r>
      <rPr>
        <b/>
        <sz val="12"/>
        <rFont val="Times New Roman"/>
        <family val="1"/>
      </rPr>
      <t xml:space="preserve"> ПЛАЩАНИЯ КЪМ БЮДЖЕТНИ ОРГАНИЗА-ЦИИ</t>
    </r>
  </si>
  <si>
    <t xml:space="preserve">                          Втори подпис:</t>
  </si>
  <si>
    <t>данък при придобиване на имущество по дарения и възм. начин</t>
  </si>
  <si>
    <r>
      <t xml:space="preserve">други </t>
    </r>
    <r>
      <rPr>
        <i/>
        <u val="single"/>
        <sz val="12"/>
        <color indexed="16"/>
        <rFont val="Times New Roman"/>
        <family val="1"/>
      </rPr>
      <t>общински</t>
    </r>
    <r>
      <rPr>
        <sz val="12"/>
        <rFont val="Times New Roman"/>
        <family val="1"/>
      </rPr>
      <t xml:space="preserve"> данъци, </t>
    </r>
    <r>
      <rPr>
        <i/>
        <sz val="12"/>
        <color indexed="16"/>
        <rFont val="Times New Roman"/>
        <family val="1"/>
      </rPr>
      <t>отчетени по § 19-81</t>
    </r>
  </si>
  <si>
    <t>в т.ч. в рамки-те на първо-ст. разпореди-тел/ДВУ/БАН</t>
  </si>
  <si>
    <t>в т.ч. в рам-ките на пър-востепенния разпоредител</t>
  </si>
  <si>
    <t>в т.ч. в рам-ките на общината</t>
  </si>
  <si>
    <t xml:space="preserve">                                                                                                                            С  П  Р  А  В  К  А </t>
  </si>
  <si>
    <t xml:space="preserve">                      КЪМ</t>
  </si>
  <si>
    <t>плащания към бюдж. организации, отчетени по разходен § 10-00</t>
  </si>
  <si>
    <t>плащания към бюдж. организации за земи, отчетени по § 54-00</t>
  </si>
  <si>
    <t>плащания към бюдж. о-ции за прираст на запаси, отчетени по § 57-00</t>
  </si>
  <si>
    <t xml:space="preserve">                       Дата:</t>
  </si>
  <si>
    <t>Плащания към Социалноосигурителни фондове (НОИ и НЗОК)</t>
  </si>
  <si>
    <t xml:space="preserve">                            ЗА ОПРЕДЕЛЕНИ ПЛАЩАНИЯ КЪМ БЮДЖЕТНИ ОРГАНИЗАЦИИ, ОТЧИТАНИ ПО РАЗХОДНИ И ПРИХОДНИ ПАРАГРАФИ НА ЕБК</t>
  </si>
  <si>
    <t>В клетките за въвеждане на суми се попълват само числа. Не следва да се вписват буквени</t>
  </si>
  <si>
    <r>
      <t xml:space="preserve">плащания към бюдж. о-ции </t>
    </r>
    <r>
      <rPr>
        <sz val="11"/>
        <rFont val="Times New Roman"/>
        <family val="1"/>
      </rPr>
      <t>за</t>
    </r>
    <r>
      <rPr>
        <sz val="12"/>
        <rFont val="Times New Roman"/>
        <family val="1"/>
      </rPr>
      <t xml:space="preserve"> ДМА, отчетени </t>
    </r>
    <r>
      <rPr>
        <sz val="11"/>
        <rFont val="Times New Roman"/>
        <family val="1"/>
      </rPr>
      <t>по</t>
    </r>
    <r>
      <rPr>
        <sz val="12"/>
        <rFont val="Times New Roman"/>
        <family val="1"/>
      </rPr>
      <t xml:space="preserve"> § 51-00 </t>
    </r>
    <r>
      <rPr>
        <sz val="11"/>
        <rFont val="Times New Roman"/>
        <family val="1"/>
      </rPr>
      <t>и</t>
    </r>
    <r>
      <rPr>
        <sz val="12"/>
        <rFont val="Times New Roman"/>
        <family val="1"/>
      </rPr>
      <t xml:space="preserve"> 52-00</t>
    </r>
  </si>
  <si>
    <r>
      <t xml:space="preserve">плащания към бюдж. организации за НМДА, отчетени </t>
    </r>
    <r>
      <rPr>
        <sz val="11"/>
        <rFont val="Times New Roman"/>
        <family val="1"/>
      </rPr>
      <t>по</t>
    </r>
    <r>
      <rPr>
        <sz val="12"/>
        <rFont val="Times New Roman"/>
        <family val="1"/>
      </rPr>
      <t xml:space="preserve"> § 53-00</t>
    </r>
  </si>
  <si>
    <t>Общи положения</t>
  </si>
  <si>
    <t>се отчитат по съответните разходни (а за определени позиции - приходни) параграфи от ЕБК</t>
  </si>
  <si>
    <t>І.А) Общи технически изисквания</t>
  </si>
  <si>
    <t>І.Б) Обхват на данните за въвеждане</t>
  </si>
  <si>
    <t xml:space="preserve">  включени в сектор "Държавно управление").</t>
  </si>
  <si>
    <t>- плащания към международни организации, финансови институции и други държави</t>
  </si>
  <si>
    <t xml:space="preserve">  (в т. ч. чуждестранни правителствени служби, фондове и местни органи на власт в други държави);</t>
  </si>
  <si>
    <r>
      <t>възстановен ДДС</t>
    </r>
    <r>
      <rPr>
        <sz val="12"/>
        <rFont val="Times New Roman"/>
        <family val="1"/>
      </rPr>
      <t xml:space="preserve">, отчетен по § 19-01 </t>
    </r>
    <r>
      <rPr>
        <i/>
        <sz val="12"/>
        <color indexed="10"/>
        <rFont val="Times New Roman"/>
        <family val="1"/>
      </rPr>
      <t>(-)</t>
    </r>
  </si>
  <si>
    <r>
      <t xml:space="preserve">възстановен акциз, отчетен по § 19-01 </t>
    </r>
    <r>
      <rPr>
        <i/>
        <sz val="12"/>
        <color indexed="10"/>
        <rFont val="Times New Roman"/>
        <family val="1"/>
      </rPr>
      <t>(-)</t>
    </r>
  </si>
  <si>
    <t>Това означава, че плащанията, отчитани в намаление на приходни параграфи, се отразяват в справката със знак</t>
  </si>
  <si>
    <t>Пояснения за структурата на справката по колони</t>
  </si>
  <si>
    <t>В справката се въвеждат данни в шест колони - три колони за бюджетните организации, попадащи в съответните</t>
  </si>
  <si>
    <t>на съответния първостепенен разпоредител/ДВУ/БАН.</t>
  </si>
  <si>
    <t xml:space="preserve"> подсектори на сектор "Държавно управление" и три колони за въвеждане на информация за плащания в рамките</t>
  </si>
  <si>
    <t>ОБЩО пла-щания към "Централно управление"</t>
  </si>
  <si>
    <t xml:space="preserve"> справката, извършени от съответния първостепенен разпоредител с бюджет/ДВУ/БАН и неговите подведомстве-</t>
  </si>
  <si>
    <t>съответните първостепенни разпоредители с бюджет, ДВУ и БАН.</t>
  </si>
  <si>
    <t>сметките за чужди средства на държавните органи по принудително изпълнение, конфискуване на активи</t>
  </si>
  <si>
    <t>Например, ако НАП (второстепенен разпоредител с бюджет към МФ) е отчел по бюджета си,</t>
  </si>
  <si>
    <t>сметките за СЕС и сметките за чужди средства (в качеството си на орган за принудително изпълнение</t>
  </si>
  <si>
    <t>Например, ако общинско училище заплаща такса смет на общината, която е негов първостепенен разпоре-</t>
  </si>
  <si>
    <t>Аналогично, ако подведомствен разпоредител на министерство (разпоредител с бюджет по държавния</t>
  </si>
  <si>
    <t>бюджет) заплаща на друг подведомствен разпоредител с бюджет към същото министерство държавна</t>
  </si>
  <si>
    <t>ІІІ.</t>
  </si>
  <si>
    <t>ІV.</t>
  </si>
  <si>
    <r>
      <t xml:space="preserve"> ІІ. Разходи, отчетени по </t>
    </r>
    <r>
      <rPr>
        <b/>
        <i/>
        <sz val="12"/>
        <color indexed="16"/>
        <rFont val="Times New Roman"/>
        <family val="1"/>
      </rPr>
      <t>§ 19-81</t>
    </r>
    <r>
      <rPr>
        <b/>
        <sz val="12"/>
        <rFont val="Times New Roman"/>
        <family val="1"/>
      </rPr>
      <t xml:space="preserve"> от ЕБК</t>
    </r>
  </si>
  <si>
    <r>
      <t xml:space="preserve"> II. ОБЩО отчетени разходи по</t>
    </r>
    <r>
      <rPr>
        <b/>
        <i/>
        <sz val="12"/>
        <color indexed="16"/>
        <rFont val="Times New Roman"/>
        <family val="1"/>
      </rPr>
      <t xml:space="preserve"> § 19-81</t>
    </r>
    <r>
      <rPr>
        <b/>
        <sz val="12"/>
        <rFont val="Times New Roman"/>
        <family val="1"/>
      </rPr>
      <t xml:space="preserve"> от ЕБК</t>
    </r>
  </si>
  <si>
    <r>
      <t xml:space="preserve">внесен туристически данък  </t>
    </r>
    <r>
      <rPr>
        <i/>
        <sz val="12"/>
        <color indexed="10"/>
        <rFont val="Times New Roman"/>
        <family val="1"/>
      </rPr>
      <t>(-)</t>
    </r>
  </si>
  <si>
    <r>
      <t xml:space="preserve">внесени др. </t>
    </r>
    <r>
      <rPr>
        <i/>
        <u val="single"/>
        <sz val="11"/>
        <color indexed="16"/>
        <rFont val="Times New Roman"/>
        <family val="1"/>
      </rPr>
      <t>общински</t>
    </r>
    <r>
      <rPr>
        <sz val="11"/>
        <rFont val="Times New Roman"/>
        <family val="1"/>
      </rPr>
      <t xml:space="preserve"> данъци, такси и вноски, отчетени по § 37-09 </t>
    </r>
    <r>
      <rPr>
        <i/>
        <sz val="11"/>
        <color indexed="10"/>
        <rFont val="Times New Roman"/>
        <family val="1"/>
      </rPr>
      <t>(-)</t>
    </r>
  </si>
  <si>
    <r>
      <t xml:space="preserve">                           Позициите в справката се попълват със </t>
    </r>
    <r>
      <rPr>
        <b/>
        <i/>
        <sz val="12"/>
        <color indexed="12"/>
        <rFont val="Times New Roman"/>
        <family val="1"/>
      </rPr>
      <t>същия знак</t>
    </r>
    <r>
      <rPr>
        <b/>
        <sz val="12"/>
        <rFont val="Times New Roman"/>
        <family val="1"/>
      </rPr>
      <t>, с който са въведени в касовите отчети по съответните разходни и приходни параграфи от ЕБК!</t>
    </r>
  </si>
  <si>
    <r>
      <t xml:space="preserve">внесени др. </t>
    </r>
    <r>
      <rPr>
        <i/>
        <u val="single"/>
        <sz val="11"/>
        <color indexed="18"/>
        <rFont val="Times New Roman"/>
        <family val="1"/>
      </rPr>
      <t>държавни</t>
    </r>
    <r>
      <rPr>
        <sz val="11"/>
        <rFont val="Times New Roman"/>
        <family val="1"/>
      </rPr>
      <t xml:space="preserve"> данъци, такси и вноски, отчетени по § 37-09 </t>
    </r>
    <r>
      <rPr>
        <i/>
        <sz val="11"/>
        <color indexed="10"/>
        <rFont val="Times New Roman"/>
        <family val="1"/>
      </rPr>
      <t>(-)</t>
    </r>
  </si>
  <si>
    <r>
      <t xml:space="preserve">                           Позициите в справката се попълват със </t>
    </r>
    <r>
      <rPr>
        <b/>
        <i/>
        <sz val="12"/>
        <color indexed="10"/>
        <rFont val="Times New Roman"/>
        <family val="1"/>
      </rPr>
      <t>същия знак</t>
    </r>
    <r>
      <rPr>
        <b/>
        <sz val="12"/>
        <rFont val="Times New Roman"/>
        <family val="1"/>
      </rPr>
      <t>, с който са въведени в касовите отчети по съответните разходни и приходни параграфи от ЕБК!</t>
    </r>
  </si>
  <si>
    <t>за лихви по заеми, предоставени от ЦБ и бюдж. о-ции (разх. § 29-90)</t>
  </si>
  <si>
    <r>
      <t xml:space="preserve">други </t>
    </r>
    <r>
      <rPr>
        <i/>
        <u val="single"/>
        <sz val="12"/>
        <color indexed="18"/>
        <rFont val="Times New Roman"/>
        <family val="1"/>
      </rPr>
      <t>държавни</t>
    </r>
    <r>
      <rPr>
        <sz val="12"/>
        <rFont val="Times New Roman"/>
        <family val="1"/>
      </rPr>
      <t xml:space="preserve"> данъци, </t>
    </r>
    <r>
      <rPr>
        <i/>
        <sz val="12"/>
        <color indexed="18"/>
        <rFont val="Times New Roman"/>
        <family val="1"/>
      </rPr>
      <t>отчетени по § 19-01</t>
    </r>
  </si>
  <si>
    <t>VІ.</t>
  </si>
  <si>
    <r>
      <rPr>
        <i/>
        <u val="single"/>
        <sz val="12"/>
        <color indexed="10"/>
        <rFont val="Times New Roman CYR"/>
        <family val="0"/>
      </rPr>
      <t>данъци, такси и вноски върху продажбите</t>
    </r>
    <r>
      <rPr>
        <sz val="12"/>
        <color indexed="18"/>
        <rFont val="Times New Roman CYR"/>
        <family val="0"/>
      </rPr>
      <t>.</t>
    </r>
  </si>
  <si>
    <t xml:space="preserve">ване) за този код по ЕБК колони (1а), (2а) или (3а) автоматично ще се оцветят в лилав фон и на съответните места </t>
  </si>
  <si>
    <t xml:space="preserve">       КОЛОНА (2а)</t>
  </si>
  <si>
    <t xml:space="preserve">    НЕ СЕ ПОПЪЛВА</t>
  </si>
  <si>
    <t>колони (2а) и (3а) ще се маркират в лилав цвят и в съответните полета на колоните ще се появят текстове:</t>
  </si>
  <si>
    <t xml:space="preserve">   за ЕБК код ХХХХ</t>
  </si>
  <si>
    <t xml:space="preserve">     не може да има</t>
  </si>
  <si>
    <r>
      <t xml:space="preserve">   суми в колона </t>
    </r>
    <r>
      <rPr>
        <b/>
        <i/>
        <sz val="11"/>
        <color indexed="13"/>
        <rFont val="Times New Roman CYR"/>
        <family val="0"/>
      </rPr>
      <t>(Ха</t>
    </r>
    <r>
      <rPr>
        <b/>
        <sz val="11"/>
        <color indexed="13"/>
        <rFont val="Times New Roman CYR"/>
        <family val="0"/>
      </rPr>
      <t>)</t>
    </r>
  </si>
  <si>
    <t xml:space="preserve">                                                                                                           Декларираме, че посочената информация е вярна и точна.</t>
  </si>
  <si>
    <t xml:space="preserve">          ГРЕШКА!</t>
  </si>
  <si>
    <t>окончателното и коректно попълване на справката.</t>
  </si>
  <si>
    <t xml:space="preserve">      за ЕБК код 1000</t>
  </si>
  <si>
    <t xml:space="preserve">       за ЕБК код 1000</t>
  </si>
  <si>
    <t xml:space="preserve">     НЕ СЕ ПОПЪЛВА</t>
  </si>
  <si>
    <t xml:space="preserve">        КОЛОНА (3а)</t>
  </si>
  <si>
    <t>за съответния код по ЕБК колони.</t>
  </si>
  <si>
    <r>
      <t xml:space="preserve"> V. Плащания за други данъци, такси и вноски в/у продажбите </t>
    </r>
    <r>
      <rPr>
        <b/>
        <i/>
        <sz val="12"/>
        <color indexed="18"/>
        <rFont val="Times New Roman"/>
        <family val="1"/>
      </rPr>
      <t>(приходен</t>
    </r>
    <r>
      <rPr>
        <b/>
        <sz val="12"/>
        <rFont val="Times New Roman"/>
        <family val="1"/>
      </rPr>
      <t xml:space="preserve"> § 37-09)</t>
    </r>
  </si>
  <si>
    <t xml:space="preserve"> V. други данъци, такси и вноски в/у продажбите (прих. § 37-09)</t>
  </si>
  <si>
    <r>
      <t>VІ. ВСИЧКО плащания към бюджетни организации</t>
    </r>
    <r>
      <rPr>
        <b/>
        <sz val="11"/>
        <rFont val="Times New Roman"/>
        <family val="1"/>
      </rPr>
      <t xml:space="preserve"> (I</t>
    </r>
    <r>
      <rPr>
        <b/>
        <sz val="10"/>
        <rFont val="Times New Roman"/>
        <family val="1"/>
      </rPr>
      <t>+</t>
    </r>
    <r>
      <rPr>
        <b/>
        <sz val="11"/>
        <rFont val="Times New Roman"/>
        <family val="1"/>
      </rPr>
      <t>II</t>
    </r>
    <r>
      <rPr>
        <b/>
        <sz val="10"/>
        <rFont val="Times New Roman"/>
        <family val="1"/>
      </rPr>
      <t>+</t>
    </r>
    <r>
      <rPr>
        <b/>
        <sz val="11"/>
        <rFont val="Times New Roman"/>
        <family val="1"/>
      </rPr>
      <t>III</t>
    </r>
    <r>
      <rPr>
        <b/>
        <sz val="10"/>
        <rFont val="Times New Roman"/>
        <family val="1"/>
      </rPr>
      <t>+</t>
    </r>
    <r>
      <rPr>
        <b/>
        <sz val="11"/>
        <rFont val="Times New Roman"/>
        <family val="1"/>
      </rPr>
      <t>ІV</t>
    </r>
    <r>
      <rPr>
        <b/>
        <sz val="10"/>
        <rFont val="Times New Roman"/>
        <family val="1"/>
      </rPr>
      <t>-</t>
    </r>
    <r>
      <rPr>
        <b/>
        <sz val="11"/>
        <rFont val="Times New Roman"/>
        <family val="1"/>
      </rPr>
      <t>V )</t>
    </r>
  </si>
  <si>
    <t xml:space="preserve"> ІІІ. Други текущи плащания към бюджетни организации, отчетени като разход</t>
  </si>
  <si>
    <t xml:space="preserve"> ІV. Плащания към бюджетни организации за придобиване на активи</t>
  </si>
  <si>
    <t xml:space="preserve"> IІІ. ОБЩО други текущи плащания към бюджетни организации</t>
  </si>
  <si>
    <t xml:space="preserve"> IV. ОБЩО лащания към бюдж. о-ции за придобиване на активи</t>
  </si>
  <si>
    <t>V.</t>
  </si>
  <si>
    <t>VІІ.</t>
  </si>
  <si>
    <t>При наличието на такъв текст за грешка следва да се премахнат сумите, въведени в тези неприложими</t>
  </si>
  <si>
    <t>На съответните позиции в справката се попълват и постъпления, които представляват възстановени суми за</t>
  </si>
  <si>
    <t>тели с бюджет, както следва:</t>
  </si>
  <si>
    <t xml:space="preserve"> разходен § 19-01 от ЕБК.</t>
  </si>
  <si>
    <t>държавни такси, които се събират от общините и остават техни приходи, такива разходи подлежат на отчитане</t>
  </si>
  <si>
    <t>разходи за наказателни лихви за осигурителни вноски. Наложени глоби от НАП, свързани с неподаване или</t>
  </si>
  <si>
    <t>закъсняло подаване на осигурителни декларации и свързани с осигуряването документи за вноски, администри-</t>
  </si>
  <si>
    <t xml:space="preserve"> разходен § 19-81 от ЕБК.</t>
  </si>
  <si>
    <t>общия размер, отчетен по разходен § 29-90 от ЕБК, отразен в касовите отчети за съответния период.</t>
  </si>
  <si>
    <t>съобщение за грешка, като в съответните клетки на тези колони (на редове 65 67, 68 и 69) ще се изпише текст:</t>
  </si>
  <si>
    <t xml:space="preserve">Например, ако бюджетна организация е отчела по § 10-20 разходи за външни услуги общо в размер на </t>
  </si>
  <si>
    <t xml:space="preserve">за комунални разходи, които бюджетната организация-наемодател е платила или предстои да плаща на </t>
  </si>
  <si>
    <t>бюджетната организация-платец, нито от бюджетната организация-получател, тъй като последната</t>
  </si>
  <si>
    <r>
      <t xml:space="preserve">се явява </t>
    </r>
    <r>
      <rPr>
        <i/>
        <sz val="12"/>
        <color indexed="18"/>
        <rFont val="Times New Roman CYR"/>
        <family val="0"/>
      </rPr>
      <t>посредник</t>
    </r>
    <r>
      <rPr>
        <sz val="12"/>
        <color indexed="18"/>
        <rFont val="Times New Roman CYR"/>
        <family val="1"/>
      </rPr>
      <t xml:space="preserve"> между бюджетната организация-</t>
    </r>
    <r>
      <rPr>
        <i/>
        <sz val="12"/>
        <color indexed="18"/>
        <rFont val="Times New Roman CYR"/>
        <family val="0"/>
      </rPr>
      <t>платец</t>
    </r>
    <r>
      <rPr>
        <sz val="12"/>
        <color indexed="18"/>
        <rFont val="Times New Roman CYR"/>
        <family val="1"/>
      </rPr>
      <t xml:space="preserve"> и крайния доставчик на съответните</t>
    </r>
  </si>
  <si>
    <t>комунални услуги.</t>
  </si>
  <si>
    <t>от бюджетната организация суми на друга бюджетна организация за услуги, дейности и доставки,</t>
  </si>
  <si>
    <t>организация-продавач (доставчик).</t>
  </si>
  <si>
    <t>Например, ако бюджетна организация е отчела по § 54-00 разходи за придобиване на земя общо в размер</t>
  </si>
  <si>
    <t>В Раздел ІV на справката се попълват само заплатени от бюджетната организация суми на друга бюджетна</t>
  </si>
  <si>
    <t>организация за придобиване на нефинансови дълготрайни активи, т.е. плащания, представляващи</t>
  </si>
  <si>
    <t>и за сумите по § 40-71).</t>
  </si>
  <si>
    <t xml:space="preserve">Например, ако бюджетната организация-платец  е превела (и отчела като разход по § 52-00  по реда на </t>
  </si>
  <si>
    <t>бюджетната организация-платец и крайния доставчик на съответните активи.</t>
  </si>
  <si>
    <t>ще се появи текст (в жълт цвят), че съответната колона не се попълва  за този код по ЕБК.</t>
  </si>
  <si>
    <t>Справките за определени плащания към бюджетни организации, отчитани по разходни и приходни параграфи от</t>
  </si>
  <si>
    <t>УКАЗАНИЯ  ЗА  ПОПЪЛВАНЕ НА СПРАВКАТА ЗА ОПРЕДЕЛЕНИ ПЛАЩАНИЯ КЪМ БЮДЖЕТНИ ОРГАНИЗАЦИИ, ОТЧИТАНИ ПО РАЗХОДНИ И ПРИХОДНИ ПАРАГРАФИ НА ЕБК</t>
  </si>
  <si>
    <r>
      <t>ЕБК се изготвят с натрупване от началото на годината, като датата към която се изготвят справките, се селектира</t>
    </r>
  </si>
  <si>
    <t>ралния бюджет (код по ЕБК 9900) и бюджетни организации от подсектор "Централно управление". Това са бюд-</t>
  </si>
  <si>
    <t>от бюджетните организации по разходен § 19-81 и следва да се посочват на съответното място в раздел ІІ</t>
  </si>
  <si>
    <t>Плащания към бюджетни организации от сектор "Централно управление"</t>
  </si>
  <si>
    <r>
      <t>Файлът, който ще се представя в</t>
    </r>
    <r>
      <rPr>
        <b/>
        <i/>
        <sz val="12"/>
        <rFont val="Times New Roman CYR"/>
        <family val="1"/>
      </rPr>
      <t xml:space="preserve"> МФ </t>
    </r>
    <r>
      <rPr>
        <sz val="12"/>
        <rFont val="Times New Roman CYR"/>
        <family val="1"/>
      </rPr>
      <t>от бюджетната организация, следва да включва и данните</t>
    </r>
  </si>
  <si>
    <r>
      <t xml:space="preserve">   </t>
    </r>
    <r>
      <rPr>
        <b/>
        <sz val="12"/>
        <rFont val="Times New Roman CYR"/>
        <family val="1"/>
      </rPr>
      <t>Intragov-</t>
    </r>
    <r>
      <rPr>
        <b/>
        <sz val="12"/>
        <rFont val="Times New Roman CYR"/>
        <family val="0"/>
      </rPr>
      <t>20XX</t>
    </r>
    <r>
      <rPr>
        <b/>
        <sz val="12"/>
        <rFont val="Times New Roman CYR"/>
        <family val="1"/>
      </rPr>
      <t>-</t>
    </r>
    <r>
      <rPr>
        <b/>
        <sz val="12"/>
        <rFont val="Times New Roman CYR"/>
        <family val="0"/>
      </rPr>
      <t>yy</t>
    </r>
    <r>
      <rPr>
        <b/>
        <sz val="12"/>
        <rFont val="Times New Roman CYR"/>
        <family val="1"/>
      </rPr>
      <t>-</t>
    </r>
    <r>
      <rPr>
        <b/>
        <sz val="12"/>
        <rFont val="Times New Roman"/>
        <family val="1"/>
      </rPr>
      <t>ZZZZ</t>
    </r>
    <r>
      <rPr>
        <b/>
        <sz val="12"/>
        <rFont val="Times New Roman CYR"/>
        <family val="1"/>
      </rPr>
      <t>.xls</t>
    </r>
    <r>
      <rPr>
        <sz val="12"/>
        <rFont val="Times New Roman CYR"/>
        <family val="0"/>
      </rPr>
      <t xml:space="preserve"> , </t>
    </r>
    <r>
      <rPr>
        <sz val="12"/>
        <rFont val="Times New Roman CYR"/>
        <family val="0"/>
      </rPr>
      <t>където:</t>
    </r>
  </si>
  <si>
    <r>
      <t xml:space="preserve">        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0"/>
      </rPr>
      <t>20XX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e съответната година;</t>
    </r>
  </si>
  <si>
    <r>
      <t xml:space="preserve"> 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yy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>е  месецът, към който са изготвени данните;</t>
    </r>
  </si>
  <si>
    <r>
      <t xml:space="preserve">         </t>
    </r>
    <r>
      <rPr>
        <b/>
        <sz val="12"/>
        <rFont val="Times New Roman CYR"/>
        <family val="0"/>
      </rPr>
      <t>в)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0"/>
      </rPr>
      <t>ZZZZ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представлява кодът на бюджетната организация съгласно раздел VІІ от ЕБК.</t>
    </r>
  </si>
  <si>
    <r>
      <t xml:space="preserve">Не следва </t>
    </r>
    <r>
      <rPr>
        <sz val="12"/>
        <rFont val="Times New Roman CYR"/>
        <family val="0"/>
      </rPr>
      <t>да се правят опити за изтриване или вмъкване на редове, колони и отделни таблици.</t>
    </r>
  </si>
  <si>
    <r>
      <t xml:space="preserve">Не следва </t>
    </r>
    <r>
      <rPr>
        <sz val="12"/>
        <rFont val="Times New Roman CYR"/>
        <family val="0"/>
      </rPr>
      <t>да се правят опити за промяна на наименованието на таблицата.</t>
    </r>
  </si>
  <si>
    <r>
      <t xml:space="preserve">Не следва </t>
    </r>
    <r>
      <rPr>
        <sz val="12"/>
        <rFont val="Times New Roman CYR"/>
        <family val="0"/>
      </rPr>
      <t>да се правят опити за промяна на формата на данните.</t>
    </r>
  </si>
  <si>
    <r>
      <t xml:space="preserve">В маркираното в жълто поле </t>
    </r>
    <r>
      <rPr>
        <b/>
        <i/>
        <sz val="12"/>
        <rFont val="Times New Roman CYR"/>
        <family val="1"/>
      </rPr>
      <t>код по ЕБК</t>
    </r>
    <r>
      <rPr>
        <sz val="12"/>
        <rFont val="Times New Roman CYR"/>
        <family val="1"/>
      </rPr>
      <t xml:space="preserve"> се въвежда четириразрядният код по ЕБК на съответната бюджетна</t>
    </r>
  </si>
  <si>
    <r>
      <t>от съответното падащо меню (</t>
    </r>
    <r>
      <rPr>
        <sz val="12"/>
        <rFont val="Times New Roman CYR"/>
        <family val="0"/>
      </rPr>
      <t>клетки Е8:F8</t>
    </r>
    <r>
      <rPr>
        <sz val="12"/>
        <rFont val="Times New Roman CYR"/>
        <family val="1"/>
      </rPr>
      <t>).</t>
    </r>
  </si>
  <si>
    <r>
      <t xml:space="preserve">Клетките за въвеждане на суми се попълват  </t>
    </r>
    <r>
      <rPr>
        <i/>
        <sz val="12"/>
        <rFont val="Times New Roman CYR"/>
        <family val="0"/>
      </rPr>
      <t>в</t>
    </r>
    <r>
      <rPr>
        <i/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левове</t>
    </r>
    <r>
      <rPr>
        <i/>
        <sz val="12"/>
        <rFont val="Times New Roman CYR"/>
        <family val="0"/>
      </rPr>
      <t xml:space="preserve"> </t>
    </r>
    <r>
      <rPr>
        <i/>
        <u val="single"/>
        <sz val="12"/>
        <rFont val="Times New Roman CYR"/>
        <family val="0"/>
      </rPr>
      <t>без</t>
    </r>
    <r>
      <rPr>
        <i/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стотинки</t>
    </r>
    <r>
      <rPr>
        <sz val="12"/>
        <rFont val="Times New Roman CYR"/>
        <family val="0"/>
      </rPr>
      <t>.</t>
    </r>
  </si>
  <si>
    <r>
      <t xml:space="preserve">Справката се попълва </t>
    </r>
    <r>
      <rPr>
        <i/>
        <u val="single"/>
        <sz val="12"/>
        <rFont val="Times New Roman CYR"/>
        <family val="0"/>
      </rPr>
      <t>само</t>
    </r>
    <r>
      <rPr>
        <sz val="12"/>
        <rFont val="Times New Roman CYR"/>
        <family val="1"/>
      </rPr>
      <t xml:space="preserve"> от бюджетните организации-</t>
    </r>
    <r>
      <rPr>
        <i/>
        <u val="single"/>
        <sz val="12"/>
        <rFont val="Times New Roman CYR"/>
        <family val="0"/>
      </rPr>
      <t>платци</t>
    </r>
    <r>
      <rPr>
        <sz val="12"/>
        <rFont val="Times New Roman CYR"/>
        <family val="1"/>
      </rPr>
      <t xml:space="preserve">. </t>
    </r>
  </si>
  <si>
    <r>
      <t xml:space="preserve">В справката се попълват само определени плащания към </t>
    </r>
    <r>
      <rPr>
        <i/>
        <u val="single"/>
        <sz val="12"/>
        <rFont val="Times New Roman CYR"/>
        <family val="0"/>
      </rPr>
      <t>бюджетни организации</t>
    </r>
    <r>
      <rPr>
        <sz val="12"/>
        <rFont val="Times New Roman CYR"/>
        <family val="1"/>
      </rPr>
      <t xml:space="preserve"> - това са лицата съгласно</t>
    </r>
  </si>
  <si>
    <r>
      <rPr>
        <i/>
        <sz val="12"/>
        <rFont val="Times New Roman CYR"/>
        <family val="0"/>
      </rPr>
      <t>§ 1, т. 5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Закона за публичните финанси</t>
    </r>
    <r>
      <rPr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(ЗПФ)</t>
    </r>
    <r>
      <rPr>
        <sz val="12"/>
        <rFont val="Times New Roman CYR"/>
        <family val="1"/>
      </rPr>
      <t xml:space="preserve"> и за които в </t>
    </r>
    <r>
      <rPr>
        <i/>
        <sz val="12"/>
        <rFont val="Times New Roman CYR"/>
        <family val="0"/>
      </rPr>
      <t>Раздел VІІ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 xml:space="preserve"> са посочени кодовете на</t>
    </r>
  </si>
  <si>
    <r>
      <t xml:space="preserve">В справката се попълват само плащания към </t>
    </r>
    <r>
      <rPr>
        <i/>
        <u val="single"/>
        <sz val="12"/>
        <rFont val="Times New Roman CYR"/>
        <family val="0"/>
      </rPr>
      <t>бюджетни организации</t>
    </r>
    <r>
      <rPr>
        <sz val="12"/>
        <rFont val="Times New Roman CYR"/>
        <family val="1"/>
      </rPr>
      <t xml:space="preserve"> по посочените позиции, които</t>
    </r>
  </si>
  <si>
    <r>
      <t>на бюджетната организация-</t>
    </r>
    <r>
      <rPr>
        <i/>
        <u val="single"/>
        <sz val="12"/>
        <rFont val="Times New Roman CYR"/>
        <family val="0"/>
      </rPr>
      <t>платец</t>
    </r>
    <r>
      <rPr>
        <sz val="12"/>
        <rFont val="Times New Roman CYR"/>
        <family val="0"/>
      </rPr>
      <t>.</t>
    </r>
  </si>
  <si>
    <r>
      <t>бюджетната организация-</t>
    </r>
    <r>
      <rPr>
        <i/>
        <u val="single"/>
        <sz val="12"/>
        <rFont val="Times New Roman CYR"/>
        <family val="0"/>
      </rPr>
      <t>платец</t>
    </r>
    <r>
      <rPr>
        <sz val="12"/>
        <rFont val="Times New Roman CYR"/>
        <family val="1"/>
      </rPr>
      <t xml:space="preserve"> (например, възстановени суми по надвенесени такси, възстановен ДДС и др.).</t>
    </r>
  </si>
  <si>
    <r>
      <t>В справката</t>
    </r>
    <r>
      <rPr>
        <sz val="12"/>
        <rFont val="Times New Roman CYR"/>
        <family val="0"/>
      </rPr>
      <t xml:space="preserve"> </t>
    </r>
    <r>
      <rPr>
        <b/>
        <i/>
        <u val="single"/>
        <sz val="12"/>
        <rFont val="Times New Roman CYR"/>
        <family val="0"/>
      </rPr>
      <t>НЕ СЕ ОТРАЗЯВАТ</t>
    </r>
    <r>
      <rPr>
        <sz val="12"/>
        <rFont val="Times New Roman CYR"/>
        <family val="1"/>
      </rPr>
      <t>:</t>
    </r>
  </si>
  <si>
    <r>
      <t xml:space="preserve">- операции, отчитани като </t>
    </r>
    <r>
      <rPr>
        <i/>
        <sz val="12"/>
        <rFont val="Times New Roman CYR"/>
        <family val="0"/>
      </rPr>
      <t>трансфери и временни безлихвени заеми</t>
    </r>
    <r>
      <rPr>
        <sz val="12"/>
        <rFont val="Times New Roman CYR"/>
        <family val="1"/>
      </rPr>
      <t xml:space="preserve"> между бюджетни организации</t>
    </r>
  </si>
  <si>
    <r>
      <t xml:space="preserve">  по съответните параграфи от </t>
    </r>
    <r>
      <rPr>
        <i/>
        <sz val="12"/>
        <rFont val="Times New Roman CYR"/>
        <family val="0"/>
      </rPr>
      <t>раздел ІV. "Бюджетни взаимоотношения"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;</t>
    </r>
  </si>
  <si>
    <r>
      <t xml:space="preserve">- плащания между бюджетни организации, отчитани по </t>
    </r>
    <r>
      <rPr>
        <i/>
        <sz val="12"/>
        <rFont val="Times New Roman CYR"/>
        <family val="0"/>
      </rPr>
      <t>§§ 88-00, 89-00, 91-00, 93-30, 93-36, 93-37,</t>
    </r>
  </si>
  <si>
    <r>
      <t xml:space="preserve">  </t>
    </r>
    <r>
      <rPr>
        <i/>
        <sz val="12"/>
        <rFont val="Times New Roman CYR"/>
        <family val="0"/>
      </rPr>
      <t>93-95, 93-96</t>
    </r>
    <r>
      <rPr>
        <sz val="12"/>
        <rFont val="Times New Roman CYR"/>
        <family val="1"/>
      </rPr>
      <t xml:space="preserve"> и всички други параграфи от </t>
    </r>
    <r>
      <rPr>
        <i/>
        <sz val="12"/>
        <rFont val="Times New Roman CYR"/>
        <family val="0"/>
      </rPr>
      <t>раздел V. " Финансиране на бюджетното салдо"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;</t>
    </r>
  </si>
  <si>
    <r>
      <t xml:space="preserve">- операции, отчитани по </t>
    </r>
    <r>
      <rPr>
        <i/>
        <sz val="12"/>
        <rFont val="Times New Roman CYR"/>
        <family val="0"/>
      </rPr>
      <t>приходни § 37-01</t>
    </r>
    <r>
      <rPr>
        <sz val="12"/>
        <rFont val="Times New Roman CYR"/>
        <family val="1"/>
      </rPr>
      <t xml:space="preserve"> и </t>
    </r>
    <r>
      <rPr>
        <i/>
        <sz val="12"/>
        <rFont val="Times New Roman CYR"/>
        <family val="0"/>
      </rPr>
      <t>§ 37-02</t>
    </r>
    <r>
      <rPr>
        <sz val="12"/>
        <rFont val="Times New Roman CYR"/>
        <family val="1"/>
      </rPr>
      <t xml:space="preserve">и останалите приходни параграфи от ЕБК, </t>
    </r>
  </si>
  <si>
    <r>
      <t xml:space="preserve">  </t>
    </r>
    <r>
      <rPr>
        <i/>
        <u val="single"/>
        <sz val="12"/>
        <rFont val="Times New Roman CYR"/>
        <family val="0"/>
      </rPr>
      <t>с изключение на суми по приходен § 37-09</t>
    </r>
    <r>
      <rPr>
        <sz val="12"/>
        <rFont val="Times New Roman CYR"/>
        <family val="1"/>
      </rPr>
      <t>, подлежащи на включване в раздел V на справката;</t>
    </r>
  </si>
  <si>
    <r>
      <t xml:space="preserve">- суми, отчитани по </t>
    </r>
    <r>
      <rPr>
        <i/>
        <sz val="12"/>
        <rFont val="Times New Roman CYR"/>
        <family val="0"/>
      </rPr>
      <t xml:space="preserve">разходни §§ 01-00, 02-00 и 05-00 </t>
    </r>
    <r>
      <rPr>
        <sz val="12"/>
        <rFont val="Times New Roman CYR"/>
        <family val="1"/>
      </rPr>
      <t xml:space="preserve">и останалите разходни параграфи от ЕБК, </t>
    </r>
  </si>
  <si>
    <r>
      <t xml:space="preserve">  </t>
    </r>
    <r>
      <rPr>
        <i/>
        <u val="single"/>
        <sz val="12"/>
        <rFont val="Times New Roman CYR"/>
        <family val="0"/>
      </rPr>
      <t>с изключение на плащания</t>
    </r>
    <r>
      <rPr>
        <sz val="12"/>
        <rFont val="Times New Roman CYR"/>
        <family val="1"/>
      </rPr>
      <t xml:space="preserve"> към бюджетни организации,</t>
    </r>
    <r>
      <rPr>
        <sz val="12"/>
        <rFont val="Times New Roman CYR"/>
        <family val="0"/>
      </rPr>
      <t xml:space="preserve"> отчетени по</t>
    </r>
    <r>
      <rPr>
        <i/>
        <sz val="12"/>
        <rFont val="Times New Roman CYR"/>
        <family val="0"/>
      </rPr>
      <t xml:space="preserve"> разходни § 10-00, 29-90</t>
    </r>
    <r>
      <rPr>
        <sz val="12"/>
        <rFont val="Times New Roman CYR"/>
        <family val="0"/>
      </rPr>
      <t>,</t>
    </r>
  </si>
  <si>
    <r>
      <t xml:space="preserve">  </t>
    </r>
    <r>
      <rPr>
        <i/>
        <sz val="12"/>
        <rFont val="Times New Roman CYR"/>
        <family val="0"/>
      </rPr>
      <t>51-00, 52-00, 53-00, 54-00 и 57-00</t>
    </r>
    <r>
      <rPr>
        <sz val="12"/>
        <rFont val="Times New Roman CYR"/>
        <family val="1"/>
      </rPr>
      <t xml:space="preserve">, </t>
    </r>
    <r>
      <rPr>
        <i/>
        <u val="single"/>
        <sz val="12"/>
        <rFont val="Times New Roman CYR"/>
        <family val="0"/>
      </rPr>
      <t>подлежащи на включване в раздел ІІІ и ІV на справката</t>
    </r>
    <r>
      <rPr>
        <sz val="12"/>
        <rFont val="Times New Roman CYR"/>
        <family val="1"/>
      </rPr>
      <t>;</t>
    </r>
  </si>
  <si>
    <r>
      <t>- плащания между бюджетна организация-</t>
    </r>
    <r>
      <rPr>
        <i/>
        <u val="single"/>
        <sz val="12"/>
        <rFont val="Times New Roman CYR"/>
        <family val="0"/>
      </rPr>
      <t>администратор</t>
    </r>
    <r>
      <rPr>
        <i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и бюджетна организация</t>
    </r>
    <r>
      <rPr>
        <i/>
        <sz val="12"/>
        <rFont val="Times New Roman CYR"/>
        <family val="0"/>
      </rPr>
      <t>-</t>
    </r>
    <r>
      <rPr>
        <i/>
        <u val="single"/>
        <sz val="12"/>
        <rFont val="Times New Roman CYR"/>
        <family val="0"/>
      </rPr>
      <t>получател</t>
    </r>
    <r>
      <rPr>
        <sz val="12"/>
        <rFont val="Times New Roman CYR"/>
        <family val="0"/>
      </rPr>
      <t xml:space="preserve"> съглас-</t>
    </r>
  </si>
  <si>
    <r>
      <t xml:space="preserve">  но раздел </t>
    </r>
    <r>
      <rPr>
        <b/>
        <sz val="12"/>
        <rFont val="Times New Roman CYR"/>
        <family val="0"/>
      </rPr>
      <t>VІІ</t>
    </r>
    <r>
      <rPr>
        <sz val="12"/>
        <rFont val="Times New Roman CYR"/>
        <family val="1"/>
      </rPr>
      <t xml:space="preserve">  от </t>
    </r>
    <r>
      <rPr>
        <b/>
        <sz val="12"/>
        <rFont val="Times New Roman CYR"/>
        <family val="0"/>
      </rPr>
      <t xml:space="preserve">ДДС № 08/2014 г. </t>
    </r>
    <r>
      <rPr>
        <sz val="12"/>
        <rFont val="Times New Roman CYR"/>
        <family val="0"/>
      </rPr>
      <t xml:space="preserve">(включително и в случаите на </t>
    </r>
    <r>
      <rPr>
        <i/>
        <sz val="12"/>
        <rFont val="Times New Roman CYR"/>
        <family val="0"/>
      </rPr>
      <t>т. 40, 42, 43 и 45</t>
    </r>
    <r>
      <rPr>
        <sz val="12"/>
        <rFont val="Times New Roman CYR"/>
        <family val="0"/>
      </rPr>
      <t xml:space="preserve"> от </t>
    </r>
    <r>
      <rPr>
        <i/>
        <sz val="12"/>
        <rFont val="Times New Roman CYR"/>
        <family val="0"/>
      </rPr>
      <t>ДДС 08/2014 г.</t>
    </r>
    <r>
      <rPr>
        <sz val="12"/>
        <rFont val="Times New Roman CYR"/>
        <family val="0"/>
      </rPr>
      <t>);</t>
    </r>
  </si>
  <si>
    <r>
      <t>- плащания между бюджетна организация-</t>
    </r>
    <r>
      <rPr>
        <i/>
        <u val="single"/>
        <sz val="12"/>
        <rFont val="Times New Roman CYR"/>
        <family val="0"/>
      </rPr>
      <t>платец</t>
    </r>
    <r>
      <rPr>
        <sz val="12"/>
        <rFont val="Times New Roman CYR"/>
        <family val="1"/>
      </rPr>
      <t xml:space="preserve"> и бюджетна организация-</t>
    </r>
    <r>
      <rPr>
        <i/>
        <u val="single"/>
        <sz val="12"/>
        <rFont val="Times New Roman CYR"/>
        <family val="0"/>
      </rPr>
      <t>посредник</t>
    </r>
    <r>
      <rPr>
        <i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съгласно</t>
    </r>
  </si>
  <si>
    <r>
      <t xml:space="preserve">  раздел </t>
    </r>
    <r>
      <rPr>
        <b/>
        <sz val="12"/>
        <rFont val="Times New Roman CYR"/>
        <family val="0"/>
      </rPr>
      <t>ІХ</t>
    </r>
    <r>
      <rPr>
        <sz val="12"/>
        <rFont val="Times New Roman CYR"/>
        <family val="1"/>
      </rPr>
      <t xml:space="preserve"> от </t>
    </r>
    <r>
      <rPr>
        <b/>
        <sz val="12"/>
        <rFont val="Times New Roman CYR"/>
        <family val="0"/>
      </rPr>
      <t>ДДС № 08/2014 г. (</t>
    </r>
    <r>
      <rPr>
        <sz val="12"/>
        <rFont val="Times New Roman CYR"/>
        <family val="0"/>
      </rPr>
      <t xml:space="preserve">ключително и в случаите по </t>
    </r>
    <r>
      <rPr>
        <i/>
        <sz val="12"/>
        <rFont val="Times New Roman CYR"/>
        <family val="0"/>
      </rPr>
      <t>т. 60, 61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63</t>
    </r>
    <r>
      <rPr>
        <sz val="12"/>
        <rFont val="Times New Roman CYR"/>
        <family val="0"/>
      </rPr>
      <t xml:space="preserve"> от </t>
    </r>
    <r>
      <rPr>
        <i/>
        <sz val="12"/>
        <rFont val="Times New Roman CYR"/>
        <family val="0"/>
      </rPr>
      <t>ДДС № 08/2014 г.</t>
    </r>
    <r>
      <rPr>
        <sz val="12"/>
        <rFont val="Times New Roman CYR"/>
        <family val="0"/>
      </rPr>
      <t>);</t>
    </r>
  </si>
  <si>
    <r>
      <t xml:space="preserve">- плащания към други лица, които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1"/>
      </rPr>
      <t xml:space="preserve"> са бюджетни организации (независимо, че някои от тях може да са</t>
    </r>
  </si>
  <si>
    <r>
      <t xml:space="preserve">В справката сумите по съответните позиции се попълват със </t>
    </r>
    <r>
      <rPr>
        <i/>
        <u val="single"/>
        <sz val="12"/>
        <rFont val="Times New Roman CYR"/>
        <family val="0"/>
      </rPr>
      <t>същия</t>
    </r>
    <r>
      <rPr>
        <sz val="12"/>
        <rFont val="Times New Roman CYR"/>
        <family val="1"/>
      </rPr>
      <t xml:space="preserve"> знак, с който се отразяват в касовите отчети.</t>
    </r>
  </si>
  <si>
    <r>
      <rPr>
        <i/>
        <sz val="12"/>
        <rFont val="Times New Roman CYR"/>
        <family val="0"/>
      </rPr>
      <t>"минус"</t>
    </r>
    <r>
      <rPr>
        <sz val="12"/>
        <rFont val="Times New Roman CYR"/>
        <family val="1"/>
      </rPr>
      <t xml:space="preserve"> (например позицията от справката </t>
    </r>
    <r>
      <rPr>
        <i/>
        <sz val="12"/>
        <rFont val="Times New Roman CYR"/>
        <family val="0"/>
      </rPr>
      <t>"5.1 внесен туристически данък (отчита се по приходен § 37-09)"</t>
    </r>
    <r>
      <rPr>
        <sz val="12"/>
        <rFont val="Times New Roman CYR"/>
        <family val="1"/>
      </rPr>
      <t>).</t>
    </r>
  </si>
  <si>
    <r>
      <t xml:space="preserve">Аналогично, постъпления, представляващи </t>
    </r>
    <r>
      <rPr>
        <i/>
        <u val="single"/>
        <sz val="12"/>
        <rFont val="Times New Roman CYR"/>
        <family val="0"/>
      </rPr>
      <t>възстановен</t>
    </r>
    <r>
      <rPr>
        <sz val="12"/>
        <rFont val="Times New Roman CYR"/>
        <family val="1"/>
      </rPr>
      <t xml:space="preserve"> разход (т.е. отчетени в намаление на </t>
    </r>
    <r>
      <rPr>
        <i/>
        <u val="single"/>
        <sz val="12"/>
        <rFont val="Times New Roman CYR"/>
        <family val="0"/>
      </rPr>
      <t>разходен</t>
    </r>
    <r>
      <rPr>
        <sz val="12"/>
        <rFont val="Times New Roman CYR"/>
        <family val="1"/>
      </rPr>
      <t xml:space="preserve"> параграф</t>
    </r>
  </si>
  <si>
    <r>
      <t xml:space="preserve">от ЕБК), се представят в справката също със знак </t>
    </r>
    <r>
      <rPr>
        <i/>
        <sz val="12"/>
        <rFont val="Times New Roman CYR"/>
        <family val="0"/>
      </rPr>
      <t>"минус"</t>
    </r>
    <r>
      <rPr>
        <sz val="12"/>
        <rFont val="Times New Roman CYR"/>
        <family val="1"/>
      </rPr>
      <t>.</t>
    </r>
  </si>
  <si>
    <r>
      <t xml:space="preserve">(например позицията от справката </t>
    </r>
    <r>
      <rPr>
        <i/>
        <sz val="12"/>
        <rFont val="Times New Roman CYR"/>
        <family val="0"/>
      </rPr>
      <t>"1.6 възстановен ДДС, отчетен по § 19-01 (-)</t>
    </r>
    <r>
      <rPr>
        <sz val="12"/>
        <rFont val="Times New Roman CYR"/>
        <family val="0"/>
      </rPr>
      <t>"</t>
    </r>
    <r>
      <rPr>
        <sz val="12"/>
        <rFont val="Times New Roman CYR"/>
        <family val="1"/>
      </rPr>
      <t>).</t>
    </r>
  </si>
  <si>
    <r>
      <t xml:space="preserve">В </t>
    </r>
    <r>
      <rPr>
        <b/>
        <sz val="12"/>
        <rFont val="Times New Roman CYR"/>
        <family val="0"/>
      </rPr>
      <t>колона (1) "ОБЩО плащания към "Централно управление"</t>
    </r>
    <r>
      <rPr>
        <sz val="12"/>
        <rFont val="Times New Roman CYR"/>
        <family val="0"/>
      </rPr>
      <t xml:space="preserve"> се попълва информация за плащания към цент-</t>
    </r>
  </si>
  <si>
    <r>
      <t xml:space="preserve">жетните организации с кодове по ЕБК, посочени в </t>
    </r>
    <r>
      <rPr>
        <b/>
        <sz val="12"/>
        <rFont val="Times New Roman CYR"/>
        <family val="0"/>
      </rPr>
      <t>Раздел VІІ-А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0"/>
      </rPr>
      <t>от ЕБК</t>
    </r>
    <r>
      <rPr>
        <sz val="12"/>
        <rFont val="Times New Roman CYR"/>
        <family val="1"/>
      </rPr>
      <t xml:space="preserve">  и техните подведомствени разпореди-</t>
    </r>
  </si>
  <si>
    <r>
      <t xml:space="preserve">   - разпоредителите с бюджет по </t>
    </r>
    <r>
      <rPr>
        <i/>
        <sz val="12"/>
        <rFont val="Times New Roman CYR"/>
        <family val="0"/>
      </rPr>
      <t>държавния бюджет</t>
    </r>
    <r>
      <rPr>
        <sz val="12"/>
        <rFont val="Times New Roman CYR"/>
        <family val="1"/>
      </rPr>
      <t xml:space="preserve"> (раздел </t>
    </r>
    <r>
      <rPr>
        <i/>
        <sz val="12"/>
        <rFont val="Times New Roman CYR"/>
        <family val="0"/>
      </rPr>
      <t>VІІ-А.1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);</t>
    </r>
  </si>
  <si>
    <r>
      <t xml:space="preserve">   - държавните висши училища и БАН (раздел </t>
    </r>
    <r>
      <rPr>
        <i/>
        <sz val="12"/>
        <rFont val="Times New Roman CYR"/>
        <family val="0"/>
      </rPr>
      <t>VІІ-А.2.1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).</t>
    </r>
  </si>
  <si>
    <r>
      <t xml:space="preserve">   - БНТ, БНР и БТА (раздел </t>
    </r>
    <r>
      <rPr>
        <i/>
        <sz val="12"/>
        <rFont val="Times New Roman CYR"/>
        <family val="0"/>
      </rPr>
      <t>VІІ-А.2.2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).</t>
    </r>
  </si>
  <si>
    <r>
      <t xml:space="preserve">   - бюджетни организации по чл. 13, ал. 4 от ЗПФ (раздел </t>
    </r>
    <r>
      <rPr>
        <i/>
        <sz val="12"/>
        <rFont val="Times New Roman CYR"/>
        <family val="0"/>
      </rPr>
      <t>VІІ-А.2.3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).</t>
    </r>
  </si>
  <si>
    <r>
      <t xml:space="preserve">   - сметки за за средствата от Европейския съюз от раздел </t>
    </r>
    <r>
      <rPr>
        <i/>
        <sz val="12"/>
        <rFont val="Times New Roman CYR"/>
        <family val="0"/>
      </rPr>
      <t>VІІ-А.3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.</t>
    </r>
  </si>
  <si>
    <r>
      <t xml:space="preserve">В </t>
    </r>
    <r>
      <rPr>
        <b/>
        <sz val="12"/>
        <rFont val="Times New Roman CYR"/>
        <family val="0"/>
      </rPr>
      <t>колона (2) "ОБЩО плащания към Социално-осиг. фондове"</t>
    </r>
    <r>
      <rPr>
        <sz val="12"/>
        <rFont val="Times New Roman CYR"/>
        <family val="0"/>
      </rPr>
      <t xml:space="preserve"> се попълва информация за плащания към НОИ</t>
    </r>
  </si>
  <si>
    <r>
      <t xml:space="preserve">и администрираните от НОИ фондове (кодове по ЕБК </t>
    </r>
    <r>
      <rPr>
        <i/>
        <sz val="12"/>
        <rFont val="Times New Roman CYR"/>
        <family val="0"/>
      </rPr>
      <t>5500</t>
    </r>
    <r>
      <rPr>
        <sz val="12"/>
        <rFont val="Times New Roman CYR"/>
        <family val="1"/>
      </rPr>
      <t xml:space="preserve">, </t>
    </r>
    <r>
      <rPr>
        <i/>
        <sz val="12"/>
        <rFont val="Times New Roman CYR"/>
        <family val="0"/>
      </rPr>
      <t>5591</t>
    </r>
    <r>
      <rPr>
        <sz val="12"/>
        <rFont val="Times New Roman CYR"/>
        <family val="1"/>
      </rPr>
      <t xml:space="preserve"> и </t>
    </r>
    <r>
      <rPr>
        <i/>
        <sz val="12"/>
        <rFont val="Times New Roman CYR"/>
        <family val="0"/>
      </rPr>
      <t>5592</t>
    </r>
    <r>
      <rPr>
        <sz val="12"/>
        <rFont val="Times New Roman CYR"/>
        <family val="1"/>
      </rPr>
      <t xml:space="preserve">), както и към НЗОК (код по ЕБК </t>
    </r>
    <r>
      <rPr>
        <i/>
        <sz val="12"/>
        <rFont val="Times New Roman CYR"/>
        <family val="0"/>
      </rPr>
      <t>5600</t>
    </r>
    <r>
      <rPr>
        <sz val="12"/>
        <rFont val="Times New Roman CYR"/>
        <family val="1"/>
      </rPr>
      <t>),</t>
    </r>
  </si>
  <si>
    <r>
      <t xml:space="preserve">т.е. социалноосигурителните фондове с кодове от раздел </t>
    </r>
    <r>
      <rPr>
        <i/>
        <sz val="12"/>
        <rFont val="Times New Roman CYR"/>
        <family val="0"/>
      </rPr>
      <t>VІІ-Б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.</t>
    </r>
  </si>
  <si>
    <r>
      <t xml:space="preserve">В </t>
    </r>
    <r>
      <rPr>
        <b/>
        <sz val="12"/>
        <rFont val="Times New Roman CYR"/>
        <family val="0"/>
      </rPr>
      <t>колона (3) "ОБЩО плащания към ОБЩИНИ"</t>
    </r>
    <r>
      <rPr>
        <sz val="12"/>
        <rFont val="Times New Roman CYR"/>
        <family val="0"/>
      </rPr>
      <t xml:space="preserve"> се попълва информация за плащания към общините</t>
    </r>
  </si>
  <si>
    <r>
      <t xml:space="preserve">и техните подведомствени разпоредители с бюджет (кодове от раздел </t>
    </r>
    <r>
      <rPr>
        <i/>
        <sz val="12"/>
        <rFont val="Times New Roman CYR"/>
        <family val="0"/>
      </rPr>
      <t>VІІ-В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ЕБК</t>
    </r>
    <r>
      <rPr>
        <sz val="12"/>
        <rFont val="Times New Roman CYR"/>
        <family val="1"/>
      </rPr>
      <t>).</t>
    </r>
  </si>
  <si>
    <r>
      <t xml:space="preserve">В </t>
    </r>
    <r>
      <rPr>
        <b/>
        <sz val="12"/>
        <rFont val="Times New Roman CYR"/>
        <family val="0"/>
      </rPr>
      <t xml:space="preserve">колони (1), (2) и (3) на справката </t>
    </r>
    <r>
      <rPr>
        <sz val="12"/>
        <rFont val="Times New Roman CYR"/>
        <family val="0"/>
      </rPr>
      <t xml:space="preserve">се включват </t>
    </r>
    <r>
      <rPr>
        <i/>
        <u val="single"/>
        <sz val="12"/>
        <rFont val="Times New Roman CYR"/>
        <family val="0"/>
      </rPr>
      <t>всички</t>
    </r>
    <r>
      <rPr>
        <sz val="12"/>
        <rFont val="Times New Roman CYR"/>
        <family val="0"/>
      </rPr>
      <t xml:space="preserve"> операции отчетени по съответните позиции на</t>
    </r>
  </si>
  <si>
    <r>
      <t xml:space="preserve">ни разпоредители от </t>
    </r>
    <r>
      <rPr>
        <i/>
        <u val="single"/>
        <sz val="12"/>
        <rFont val="Times New Roman CYR"/>
        <family val="0"/>
      </rPr>
      <t>всички</t>
    </r>
    <r>
      <rPr>
        <sz val="12"/>
        <rFont val="Times New Roman CYR"/>
        <family val="1"/>
      </rPr>
      <t xml:space="preserve"> техни бюджети </t>
    </r>
    <r>
      <rPr>
        <i/>
        <u val="single"/>
        <sz val="12"/>
        <rFont val="Times New Roman CYR"/>
        <family val="0"/>
      </rPr>
      <t>и</t>
    </r>
    <r>
      <rPr>
        <sz val="12"/>
        <rFont val="Times New Roman CYR"/>
        <family val="1"/>
      </rPr>
      <t xml:space="preserve"> сметки за средствата от Европейския съюз (евентуално и от</t>
    </r>
  </si>
  <si>
    <r>
      <t xml:space="preserve"> и последващо управление и разпределение по </t>
    </r>
    <r>
      <rPr>
        <i/>
        <sz val="12"/>
        <rFont val="Times New Roman CYR"/>
        <family val="0"/>
      </rPr>
      <t>чл. 147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ЗПФ</t>
    </r>
    <r>
      <rPr>
        <sz val="12"/>
        <rFont val="Times New Roman CYR"/>
        <family val="1"/>
      </rPr>
      <t>).</t>
    </r>
  </si>
  <si>
    <r>
      <t xml:space="preserve">по чл. 147 от ЗПФ) плащания по разходен § 19-01 на съдебни такси съответно в размер на </t>
    </r>
    <r>
      <rPr>
        <i/>
        <sz val="12"/>
        <rFont val="Times New Roman CYR"/>
        <family val="0"/>
      </rPr>
      <t>10 000 лв</t>
    </r>
  </si>
  <si>
    <r>
      <t xml:space="preserve">(в БЮДЖЕТ), </t>
    </r>
    <r>
      <rPr>
        <i/>
        <sz val="12"/>
        <rFont val="Times New Roman CYR"/>
        <family val="0"/>
      </rPr>
      <t>5 000 лв.</t>
    </r>
    <r>
      <rPr>
        <sz val="12"/>
        <rFont val="Times New Roman CYR"/>
        <family val="1"/>
      </rPr>
      <t xml:space="preserve"> (в СЕС) и </t>
    </r>
    <r>
      <rPr>
        <i/>
        <sz val="12"/>
        <rFont val="Times New Roman CYR"/>
        <family val="0"/>
      </rPr>
      <t>25 000 лв</t>
    </r>
    <r>
      <rPr>
        <sz val="12"/>
        <rFont val="Times New Roman CYR"/>
        <family val="1"/>
      </rPr>
      <t xml:space="preserve"> (в сметки за чужди средства), в позиция </t>
    </r>
    <r>
      <rPr>
        <i/>
        <sz val="12"/>
        <rFont val="Times New Roman CYR"/>
        <family val="0"/>
      </rPr>
      <t>"1.2. платени</t>
    </r>
  </si>
  <si>
    <r>
      <rPr>
        <i/>
        <sz val="12"/>
        <rFont val="Times New Roman CYR"/>
        <family val="0"/>
      </rPr>
      <t>съдебни такси"</t>
    </r>
    <r>
      <rPr>
        <sz val="12"/>
        <rFont val="Times New Roman CYR"/>
        <family val="1"/>
      </rPr>
      <t xml:space="preserve"> на справката - в </t>
    </r>
    <r>
      <rPr>
        <i/>
        <sz val="12"/>
        <rFont val="Times New Roman CYR"/>
        <family val="0"/>
      </rPr>
      <t>колона (1)</t>
    </r>
    <r>
      <rPr>
        <sz val="12"/>
        <rFont val="Times New Roman CYR"/>
        <family val="1"/>
      </rPr>
      <t xml:space="preserve"> следва да се включи сумата от </t>
    </r>
    <r>
      <rPr>
        <i/>
        <sz val="12"/>
        <rFont val="Times New Roman CYR"/>
        <family val="0"/>
      </rPr>
      <t>40 000 лв</t>
    </r>
    <r>
      <rPr>
        <sz val="12"/>
        <rFont val="Times New Roman CYR"/>
        <family val="1"/>
      </rPr>
      <t>.</t>
    </r>
  </si>
  <si>
    <r>
      <t xml:space="preserve">В </t>
    </r>
    <r>
      <rPr>
        <b/>
        <sz val="12"/>
        <rFont val="Times New Roman CYR"/>
        <family val="0"/>
      </rPr>
      <t xml:space="preserve">колони (1), (2) и (3) на справката </t>
    </r>
    <r>
      <rPr>
        <i/>
        <u val="single"/>
        <sz val="12"/>
        <rFont val="Times New Roman CYR"/>
        <family val="0"/>
      </rPr>
      <t>се включват</t>
    </r>
    <r>
      <rPr>
        <sz val="12"/>
        <rFont val="Times New Roman CYR"/>
        <family val="0"/>
      </rPr>
      <t xml:space="preserve"> и плащанията, които се отразяват в съответните колони (</t>
    </r>
    <r>
      <rPr>
        <i/>
        <sz val="12"/>
        <rFont val="Times New Roman CYR"/>
        <family val="0"/>
      </rPr>
      <t>1а)</t>
    </r>
    <r>
      <rPr>
        <sz val="12"/>
        <rFont val="Times New Roman CYR"/>
        <family val="0"/>
      </rPr>
      <t>,</t>
    </r>
  </si>
  <si>
    <r>
      <rPr>
        <i/>
        <sz val="12"/>
        <rFont val="Times New Roman CYR"/>
        <family val="0"/>
      </rPr>
      <t xml:space="preserve">(2а) </t>
    </r>
    <r>
      <rPr>
        <sz val="12"/>
        <rFont val="Times New Roman CYR"/>
        <family val="0"/>
      </rPr>
      <t>и</t>
    </r>
    <r>
      <rPr>
        <i/>
        <sz val="12"/>
        <rFont val="Times New Roman CYR"/>
        <family val="0"/>
      </rPr>
      <t xml:space="preserve"> (3а)</t>
    </r>
    <r>
      <rPr>
        <sz val="12"/>
        <rFont val="Times New Roman CYR"/>
        <family val="1"/>
      </rPr>
      <t xml:space="preserve"> на справката (виж </t>
    </r>
    <r>
      <rPr>
        <b/>
        <sz val="12"/>
        <rFont val="Times New Roman CYR"/>
        <family val="0"/>
      </rPr>
      <t>т.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0"/>
      </rPr>
      <t>22</t>
    </r>
    <r>
      <rPr>
        <sz val="12"/>
        <rFont val="Times New Roman CYR"/>
        <family val="1"/>
      </rPr>
      <t xml:space="preserve"> по-долу), т.е. плащанията по съответните позиции на справката, извършени</t>
    </r>
  </si>
  <si>
    <r>
      <t xml:space="preserve">към бюджетни организации в системата на </t>
    </r>
    <r>
      <rPr>
        <i/>
        <u val="single"/>
        <sz val="12"/>
        <rFont val="Times New Roman CYR"/>
        <family val="0"/>
      </rPr>
      <t>един и същ</t>
    </r>
    <r>
      <rPr>
        <sz val="12"/>
        <rFont val="Times New Roman CYR"/>
        <family val="1"/>
      </rPr>
      <t xml:space="preserve"> първостепенен разпоредител с бюджет/ДВУ/БАН.</t>
    </r>
  </si>
  <si>
    <r>
      <t xml:space="preserve">Например, ако в колона </t>
    </r>
    <r>
      <rPr>
        <i/>
        <sz val="12"/>
        <rFont val="Times New Roman CYR"/>
        <family val="0"/>
      </rPr>
      <t>(3а)</t>
    </r>
    <r>
      <rPr>
        <sz val="12"/>
        <rFont val="Times New Roman CYR"/>
        <family val="1"/>
      </rPr>
      <t xml:space="preserve"> са отразени платените от подведомствени разпоредители на общината суми</t>
    </r>
  </si>
  <si>
    <r>
      <t xml:space="preserve">за  данък сгради и такса смет към </t>
    </r>
    <r>
      <rPr>
        <i/>
        <u val="single"/>
        <sz val="12"/>
        <rFont val="Times New Roman CYR"/>
        <family val="0"/>
      </rPr>
      <t>собствената</t>
    </r>
    <r>
      <rPr>
        <sz val="12"/>
        <rFont val="Times New Roman CYR"/>
        <family val="1"/>
      </rPr>
      <t xml:space="preserve"> им община (техния първостепенен разпоредител),</t>
    </r>
  </si>
  <si>
    <r>
      <t xml:space="preserve">тези суми следва да се включват при попълването на колона </t>
    </r>
    <r>
      <rPr>
        <i/>
        <sz val="12"/>
        <rFont val="Times New Roman CYR"/>
        <family val="0"/>
      </rPr>
      <t>(3)</t>
    </r>
    <r>
      <rPr>
        <sz val="12"/>
        <rFont val="Times New Roman CYR"/>
        <family val="1"/>
      </rPr>
      <t>.</t>
    </r>
  </si>
  <si>
    <r>
      <t xml:space="preserve">В </t>
    </r>
    <r>
      <rPr>
        <b/>
        <sz val="12"/>
        <rFont val="Times New Roman CYR"/>
        <family val="0"/>
      </rPr>
      <t xml:space="preserve">колони (1а), (2а) и (3а) на справката </t>
    </r>
    <r>
      <rPr>
        <sz val="12"/>
        <rFont val="Times New Roman CYR"/>
        <family val="0"/>
      </rPr>
      <t>се включват плащанията (операциите) с бюджетни организации,</t>
    </r>
  </si>
  <si>
    <r>
      <t xml:space="preserve">които са в рамките на </t>
    </r>
    <r>
      <rPr>
        <i/>
        <u val="single"/>
        <sz val="12"/>
        <rFont val="Times New Roman CYR"/>
        <family val="0"/>
      </rPr>
      <t>един и същи</t>
    </r>
    <r>
      <rPr>
        <sz val="12"/>
        <rFont val="Times New Roman CYR"/>
        <family val="1"/>
      </rPr>
      <t xml:space="preserve"> първостепенен разпоредител с бюджет/ДВУ/БАН.</t>
    </r>
  </si>
  <si>
    <r>
      <t xml:space="preserve">дител с бюджет, сумата следва да се отрази в справката на съответния ред за § 19-81 в колона </t>
    </r>
    <r>
      <rPr>
        <i/>
        <sz val="12"/>
        <rFont val="Times New Roman CYR"/>
        <family val="0"/>
      </rPr>
      <t>(3а)</t>
    </r>
    <r>
      <rPr>
        <sz val="12"/>
        <rFont val="Times New Roman CYR"/>
        <family val="1"/>
      </rPr>
      <t>.</t>
    </r>
  </si>
  <si>
    <r>
      <t xml:space="preserve">такса, сумата следва да се отрази в справката на съответния ред за § 19-01 в колона </t>
    </r>
    <r>
      <rPr>
        <i/>
        <sz val="12"/>
        <rFont val="Times New Roman CYR"/>
        <family val="0"/>
      </rPr>
      <t>(1а)</t>
    </r>
    <r>
      <rPr>
        <sz val="12"/>
        <rFont val="Times New Roman CYR"/>
        <family val="1"/>
      </rPr>
      <t>.</t>
    </r>
  </si>
  <si>
    <r>
      <t xml:space="preserve">Отчетените в колони </t>
    </r>
    <r>
      <rPr>
        <i/>
        <sz val="12"/>
        <rFont val="Times New Roman CYR"/>
        <family val="0"/>
      </rPr>
      <t>(1а)</t>
    </r>
    <r>
      <rPr>
        <sz val="12"/>
        <rFont val="Times New Roman CYR"/>
        <family val="1"/>
      </rPr>
      <t xml:space="preserve">, </t>
    </r>
    <r>
      <rPr>
        <i/>
        <sz val="12"/>
        <rFont val="Times New Roman CYR"/>
        <family val="0"/>
      </rPr>
      <t>(2а)</t>
    </r>
    <r>
      <rPr>
        <sz val="12"/>
        <rFont val="Times New Roman CYR"/>
        <family val="1"/>
      </rPr>
      <t xml:space="preserve"> и </t>
    </r>
    <r>
      <rPr>
        <i/>
        <sz val="12"/>
        <rFont val="Times New Roman CYR"/>
        <family val="0"/>
      </rPr>
      <t>(3а)</t>
    </r>
    <r>
      <rPr>
        <sz val="12"/>
        <rFont val="Times New Roman CYR"/>
        <family val="1"/>
      </rPr>
      <t xml:space="preserve"> суми </t>
    </r>
    <r>
      <rPr>
        <b/>
        <u val="single"/>
        <sz val="12"/>
        <rFont val="Times New Roman Cyr"/>
        <family val="0"/>
      </rPr>
      <t>следва да се включват</t>
    </r>
    <r>
      <rPr>
        <sz val="12"/>
        <rFont val="Times New Roman CYR"/>
        <family val="1"/>
      </rPr>
      <t xml:space="preserve"> и в съответните </t>
    </r>
    <r>
      <rPr>
        <b/>
        <sz val="12"/>
        <rFont val="Times New Roman CYR"/>
        <family val="0"/>
      </rPr>
      <t>колони (1), (2) и (3)</t>
    </r>
    <r>
      <rPr>
        <sz val="12"/>
        <rFont val="Times New Roman CYR"/>
        <family val="1"/>
      </rPr>
      <t xml:space="preserve"> на</t>
    </r>
  </si>
  <si>
    <r>
      <t xml:space="preserve">справката (виж </t>
    </r>
    <r>
      <rPr>
        <b/>
        <sz val="12"/>
        <rFont val="Times New Roman CYR"/>
        <family val="0"/>
      </rPr>
      <t>т. 21</t>
    </r>
    <r>
      <rPr>
        <sz val="12"/>
        <rFont val="Times New Roman CYR"/>
        <family val="1"/>
      </rPr>
      <t xml:space="preserve"> по-горе).</t>
    </r>
  </si>
  <si>
    <t>В зависимост от попълнения код по ЕБК (клетка N7) съответните две неприложими (т.е. неподлежащи на попъл-</t>
  </si>
  <si>
    <r>
      <t xml:space="preserve">Това е само </t>
    </r>
    <r>
      <rPr>
        <i/>
        <u val="single"/>
        <sz val="12"/>
        <rFont val="Times New Roman CYR"/>
        <family val="0"/>
      </rPr>
      <t>предупредителен текст</t>
    </r>
    <r>
      <rPr>
        <i/>
        <sz val="12"/>
        <rFont val="Times New Roman CYR"/>
        <family val="0"/>
      </rPr>
      <t>,</t>
    </r>
    <r>
      <rPr>
        <sz val="12"/>
        <rFont val="Times New Roman CYR"/>
        <family val="1"/>
      </rPr>
      <t xml:space="preserve"> а не грешка и означава, че оцветените в лилаво клетки на съответната</t>
    </r>
  </si>
  <si>
    <r>
      <t xml:space="preserve">колона не следва да се попълват. </t>
    </r>
    <r>
      <rPr>
        <b/>
        <sz val="12"/>
        <rFont val="Times New Roman CYR"/>
        <family val="0"/>
      </rPr>
      <t>Клетките на тези колони ще останат маркирани по този начин и след</t>
    </r>
  </si>
  <si>
    <r>
      <t xml:space="preserve">В случай, че се въведат суми в </t>
    </r>
    <r>
      <rPr>
        <i/>
        <u val="single"/>
        <sz val="12"/>
        <rFont val="Times New Roman CYR"/>
        <family val="0"/>
      </rPr>
      <t>неприложими</t>
    </r>
    <r>
      <rPr>
        <sz val="12"/>
        <rFont val="Times New Roman CYR"/>
        <family val="0"/>
      </rPr>
      <t xml:space="preserve"> за съответния код по ЕБК колони (1а), (2а) или (3а), ще се появи</t>
    </r>
  </si>
  <si>
    <t>Указания за раздел І. Разходи, отчетени по § 19-01 от ЕБК</t>
  </si>
  <si>
    <r>
      <t>В раздел</t>
    </r>
    <r>
      <rPr>
        <i/>
        <sz val="12"/>
        <rFont val="Times New Roman CYR"/>
        <family val="0"/>
      </rPr>
      <t xml:space="preserve"> І. Разходи, отчетени по § 19-01 от ЕБК</t>
    </r>
    <r>
      <rPr>
        <sz val="12"/>
        <rFont val="Times New Roman CYR"/>
        <family val="0"/>
      </rPr>
      <t xml:space="preserve"> се отразяват на съответните позиции на този раздел от справ-</t>
    </r>
  </si>
  <si>
    <r>
      <t xml:space="preserve">ката </t>
    </r>
    <r>
      <rPr>
        <i/>
        <u val="single"/>
        <sz val="12"/>
        <rFont val="Times New Roman CYR"/>
        <family val="0"/>
      </rPr>
      <t>всички</t>
    </r>
    <r>
      <rPr>
        <sz val="12"/>
        <rFont val="Times New Roman CYR"/>
        <family val="0"/>
      </rPr>
      <t xml:space="preserve"> суми, отчетени по § 19-01 в БЮДЖЕТ </t>
    </r>
    <r>
      <rPr>
        <i/>
        <u val="single"/>
        <sz val="12"/>
        <rFont val="Times New Roman CYR"/>
        <family val="0"/>
      </rPr>
      <t>и</t>
    </r>
    <r>
      <rPr>
        <sz val="12"/>
        <rFont val="Times New Roman CYR"/>
        <family val="0"/>
      </rPr>
      <t xml:space="preserve"> СЕС (и евентуално сметките за чужди средства за държав-</t>
    </r>
  </si>
  <si>
    <r>
      <t xml:space="preserve">ните органи по чл. 147 от ЗПФ), т.е. този раздел от справката представлява </t>
    </r>
    <r>
      <rPr>
        <i/>
        <u val="single"/>
        <sz val="12"/>
        <rFont val="Times New Roman CYR"/>
        <family val="0"/>
      </rPr>
      <t>пълна</t>
    </r>
    <r>
      <rPr>
        <sz val="12"/>
        <rFont val="Times New Roman CYR"/>
        <family val="0"/>
      </rPr>
      <t xml:space="preserve"> разшифровка на</t>
    </r>
  </si>
  <si>
    <r>
      <t xml:space="preserve">Поради своето естество на </t>
    </r>
    <r>
      <rPr>
        <i/>
        <sz val="12"/>
        <rFont val="Times New Roman CYR"/>
        <family val="0"/>
      </rPr>
      <t>държавни</t>
    </r>
    <r>
      <rPr>
        <sz val="12"/>
        <rFont val="Times New Roman CYR"/>
        <family val="0"/>
      </rPr>
      <t xml:space="preserve"> вземания, суми по разходен § 19-01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могат да фигурират в </t>
    </r>
    <r>
      <rPr>
        <i/>
        <sz val="12"/>
        <rFont val="Times New Roman CYR"/>
        <family val="0"/>
      </rPr>
      <t>колони (3)</t>
    </r>
    <r>
      <rPr>
        <sz val="12"/>
        <rFont val="Times New Roman CYR"/>
        <family val="0"/>
      </rPr>
      <t xml:space="preserve"> и</t>
    </r>
  </si>
  <si>
    <r>
      <rPr>
        <i/>
        <sz val="12"/>
        <rFont val="Times New Roman CYR"/>
        <family val="0"/>
      </rPr>
      <t>(3а)</t>
    </r>
    <r>
      <rPr>
        <sz val="12"/>
        <rFont val="Times New Roman CYR"/>
        <family val="0"/>
      </rPr>
      <t xml:space="preserve"> на справката, поради което в тях не се допуска въвеждането на данни. Доколкото са налице случаи на</t>
    </r>
  </si>
  <si>
    <r>
      <t>на справката (</t>
    </r>
    <r>
      <rPr>
        <i/>
        <sz val="12"/>
        <rFont val="Times New Roman CYR"/>
        <family val="0"/>
      </rPr>
      <t>позиция 2.6</t>
    </r>
    <r>
      <rPr>
        <sz val="12"/>
        <rFont val="Times New Roman CYR"/>
        <family val="0"/>
      </rPr>
      <t>).</t>
    </r>
  </si>
  <si>
    <r>
      <t xml:space="preserve">В </t>
    </r>
    <r>
      <rPr>
        <i/>
        <sz val="12"/>
        <rFont val="Times New Roman CYR"/>
        <family val="0"/>
      </rPr>
      <t>колона (2)</t>
    </r>
    <r>
      <rPr>
        <sz val="12"/>
        <rFont val="Times New Roman CYR"/>
        <family val="0"/>
      </rPr>
      <t xml:space="preserve"> на позиция </t>
    </r>
    <r>
      <rPr>
        <i/>
        <sz val="12"/>
        <rFont val="Times New Roman CYR"/>
        <family val="0"/>
      </rPr>
      <t>"1.12. платени наказателни лихви по § 19-01"</t>
    </r>
    <r>
      <rPr>
        <sz val="12"/>
        <rFont val="Times New Roman CYR"/>
        <family val="0"/>
      </rPr>
      <t xml:space="preserve"> се отразяват и отчетените по § 19-01 </t>
    </r>
  </si>
  <si>
    <r>
      <t>рани от НАП, се отразяват в</t>
    </r>
    <r>
      <rPr>
        <i/>
        <sz val="12"/>
        <rFont val="Times New Roman CYR"/>
        <family val="0"/>
      </rPr>
      <t xml:space="preserve"> колона (1)</t>
    </r>
    <r>
      <rPr>
        <sz val="12"/>
        <rFont val="Times New Roman CYR"/>
        <family val="0"/>
      </rPr>
      <t xml:space="preserve"> на позиция </t>
    </r>
    <r>
      <rPr>
        <i/>
        <sz val="12"/>
        <rFont val="Times New Roman CYR"/>
        <family val="0"/>
      </rPr>
      <t>"1.11 платени административни санкции по § 19-01"</t>
    </r>
    <r>
      <rPr>
        <sz val="12"/>
        <rFont val="Times New Roman CYR"/>
        <family val="0"/>
      </rPr>
      <t>.</t>
    </r>
  </si>
  <si>
    <t>Указания за раздел ІІ. Разходи, отчетени по § 19-81 от ЕБК</t>
  </si>
  <si>
    <r>
      <t>В раздел</t>
    </r>
    <r>
      <rPr>
        <i/>
        <sz val="12"/>
        <rFont val="Times New Roman CYR"/>
        <family val="0"/>
      </rPr>
      <t xml:space="preserve"> ІІ. Разходи, отчетени по § 19-81 от ЕБК</t>
    </r>
    <r>
      <rPr>
        <sz val="12"/>
        <rFont val="Times New Roman CYR"/>
        <family val="0"/>
      </rPr>
      <t xml:space="preserve"> се отразяват на съответните позиции на този раздел от справ-</t>
    </r>
  </si>
  <si>
    <r>
      <t xml:space="preserve">ката </t>
    </r>
    <r>
      <rPr>
        <i/>
        <u val="single"/>
        <sz val="12"/>
        <rFont val="Times New Roman CYR"/>
        <family val="0"/>
      </rPr>
      <t>всички</t>
    </r>
    <r>
      <rPr>
        <sz val="12"/>
        <rFont val="Times New Roman CYR"/>
        <family val="0"/>
      </rPr>
      <t xml:space="preserve"> суми, отчетени по § 19-81 в БЮДЖЕТ </t>
    </r>
    <r>
      <rPr>
        <i/>
        <u val="single"/>
        <sz val="12"/>
        <rFont val="Times New Roman CYR"/>
        <family val="0"/>
      </rPr>
      <t>и</t>
    </r>
    <r>
      <rPr>
        <sz val="12"/>
        <rFont val="Times New Roman CYR"/>
        <family val="0"/>
      </rPr>
      <t xml:space="preserve"> СЕС (и евентуално сметките за чужди средства за държав-</t>
    </r>
  </si>
  <si>
    <r>
      <t xml:space="preserve">Поради своето естество на </t>
    </r>
    <r>
      <rPr>
        <i/>
        <sz val="12"/>
        <rFont val="Times New Roman CYR"/>
        <family val="0"/>
      </rPr>
      <t>общински</t>
    </r>
    <r>
      <rPr>
        <sz val="12"/>
        <rFont val="Times New Roman CYR"/>
        <family val="0"/>
      </rPr>
      <t xml:space="preserve"> вземания, суми по разходен § 19-81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могат да фигурират в </t>
    </r>
    <r>
      <rPr>
        <i/>
        <sz val="12"/>
        <rFont val="Times New Roman CYR"/>
        <family val="0"/>
      </rPr>
      <t>колони (1)</t>
    </r>
    <r>
      <rPr>
        <sz val="12"/>
        <rFont val="Times New Roman CYR"/>
        <family val="0"/>
      </rPr>
      <t>,</t>
    </r>
  </si>
  <si>
    <r>
      <rPr>
        <i/>
        <sz val="12"/>
        <rFont val="Times New Roman CYR"/>
        <family val="0"/>
      </rPr>
      <t>(1а), (2)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(2а)</t>
    </r>
    <r>
      <rPr>
        <sz val="12"/>
        <rFont val="Times New Roman CYR"/>
        <family val="0"/>
      </rPr>
      <t xml:space="preserve"> на справката, поради което в тях не се допуска въвеждането на данни.</t>
    </r>
  </si>
  <si>
    <t>Указания за раздел ІІІ. Други текущи плащания към бюджетни организации, отчетени като разход</t>
  </si>
  <si>
    <r>
      <t>В позиция</t>
    </r>
    <r>
      <rPr>
        <i/>
        <sz val="12"/>
        <rFont val="Times New Roman CYR"/>
        <family val="0"/>
      </rPr>
      <t xml:space="preserve"> "3.1 плащания към бюдж. организации, отчетени по разходен § 10-00"</t>
    </r>
    <r>
      <rPr>
        <sz val="12"/>
        <rFont val="Times New Roman CYR"/>
        <family val="0"/>
      </rPr>
      <t xml:space="preserve"> се попълват само заплатени</t>
    </r>
  </si>
  <si>
    <r>
      <t xml:space="preserve">т.е. текущи плащания, представляващи </t>
    </r>
    <r>
      <rPr>
        <i/>
        <sz val="12"/>
        <rFont val="Times New Roman CYR"/>
        <family val="0"/>
      </rPr>
      <t>покупко-продажба</t>
    </r>
    <r>
      <rPr>
        <sz val="12"/>
        <rFont val="Times New Roman CYR"/>
        <family val="0"/>
      </rPr>
      <t xml:space="preserve">, отчитана като </t>
    </r>
    <r>
      <rPr>
        <i/>
        <u val="single"/>
        <sz val="12"/>
        <rFont val="Times New Roman CYR"/>
        <family val="0"/>
      </rPr>
      <t>разход</t>
    </r>
    <r>
      <rPr>
        <sz val="12"/>
        <rFont val="Times New Roman CYR"/>
        <family val="0"/>
      </rPr>
      <t xml:space="preserve"> по § 10-00 от бюджетната </t>
    </r>
  </si>
  <si>
    <r>
      <t>организация-</t>
    </r>
    <r>
      <rPr>
        <i/>
        <u val="single"/>
        <sz val="12"/>
        <rFont val="Times New Roman CYR"/>
        <family val="0"/>
      </rPr>
      <t>платец</t>
    </r>
    <r>
      <rPr>
        <sz val="12"/>
        <rFont val="Times New Roman CYR"/>
        <family val="0"/>
      </rPr>
      <t xml:space="preserve">, респективно - като </t>
    </r>
    <r>
      <rPr>
        <i/>
        <u val="single"/>
        <sz val="12"/>
        <rFont val="Times New Roman CYR"/>
        <family val="0"/>
      </rPr>
      <t>приход</t>
    </r>
    <r>
      <rPr>
        <sz val="12"/>
        <rFont val="Times New Roman CYR"/>
        <family val="0"/>
      </rPr>
      <t xml:space="preserve"> (по съответния приходен параграф) от бюджетната</t>
    </r>
  </si>
  <si>
    <r>
      <t>100 000 лв, от които 20 000 лв</t>
    </r>
    <r>
      <rPr>
        <i/>
        <sz val="12"/>
        <rFont val="Times New Roman CYR"/>
        <family val="0"/>
      </rPr>
      <t xml:space="preserve">. </t>
    </r>
    <r>
      <rPr>
        <sz val="12"/>
        <rFont val="Times New Roman CYR"/>
        <family val="0"/>
      </rPr>
      <t xml:space="preserve">плащане към друга бюджетна организация за наем, в позиция </t>
    </r>
    <r>
      <rPr>
        <i/>
        <sz val="12"/>
        <rFont val="Times New Roman CYR"/>
        <family val="0"/>
      </rPr>
      <t>"3.1 плаща-</t>
    </r>
  </si>
  <si>
    <r>
      <rPr>
        <i/>
        <sz val="12"/>
        <rFont val="Times New Roman CYR"/>
        <family val="0"/>
      </rPr>
      <t>ния към бюдж. организации, отчетени по разходен § 10-00"</t>
    </r>
    <r>
      <rPr>
        <sz val="12"/>
        <rFont val="Times New Roman CYR"/>
        <family val="0"/>
      </rPr>
      <t xml:space="preserve"> следва да се попълни от</t>
    </r>
    <r>
      <rPr>
        <i/>
        <sz val="12"/>
        <rFont val="Times New Roman CYR"/>
        <family val="0"/>
      </rPr>
      <t xml:space="preserve"> </t>
    </r>
    <r>
      <rPr>
        <i/>
        <u val="single"/>
        <sz val="12"/>
        <rFont val="Times New Roman CYR"/>
        <family val="0"/>
      </rPr>
      <t>бюджетната орга-</t>
    </r>
  </si>
  <si>
    <r>
      <rPr>
        <i/>
        <u val="single"/>
        <sz val="12"/>
        <rFont val="Times New Roman CYR"/>
        <family val="0"/>
      </rPr>
      <t>низация-платец</t>
    </r>
    <r>
      <rPr>
        <sz val="12"/>
        <rFont val="Times New Roman CYR"/>
        <family val="0"/>
      </rPr>
      <t xml:space="preserve"> (наемател) сумата от </t>
    </r>
    <r>
      <rPr>
        <i/>
        <u val="single"/>
        <sz val="12"/>
        <rFont val="Times New Roman CYR"/>
        <family val="0"/>
      </rPr>
      <t>20 000 лв</t>
    </r>
    <r>
      <rPr>
        <sz val="12"/>
        <rFont val="Times New Roman CYR"/>
        <family val="0"/>
      </rPr>
      <t>.</t>
    </r>
  </si>
  <si>
    <r>
      <t>Бюджетната организация-</t>
    </r>
    <r>
      <rPr>
        <i/>
        <u val="single"/>
        <sz val="12"/>
        <rFont val="Times New Roman CYR"/>
        <family val="0"/>
      </rPr>
      <t>наемодател</t>
    </r>
    <r>
      <rPr>
        <sz val="12"/>
        <rFont val="Times New Roman CYR"/>
        <family val="0"/>
      </rPr>
      <t xml:space="preserve"> (получател на сумата) не попълва тази позиция, тъй като:</t>
    </r>
  </si>
  <si>
    <r>
      <t xml:space="preserve">     1) е </t>
    </r>
    <r>
      <rPr>
        <i/>
        <sz val="12"/>
        <rFont val="Times New Roman CYR"/>
        <family val="0"/>
      </rPr>
      <t>получател</t>
    </r>
    <r>
      <rPr>
        <sz val="12"/>
        <rFont val="Times New Roman CYR"/>
        <family val="0"/>
      </rPr>
      <t xml:space="preserve">, а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платец и 2) отчита сумата като касов </t>
    </r>
    <r>
      <rPr>
        <i/>
        <sz val="12"/>
        <rFont val="Times New Roman CYR"/>
        <family val="0"/>
      </rPr>
      <t>приход (по § 24-05)</t>
    </r>
    <r>
      <rPr>
        <sz val="12"/>
        <rFont val="Times New Roman CYR"/>
        <family val="0"/>
      </rPr>
      <t xml:space="preserve">, а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като разход.</t>
    </r>
  </si>
  <si>
    <r>
      <t>В позиция</t>
    </r>
    <r>
      <rPr>
        <i/>
        <sz val="12"/>
        <rFont val="Times New Roman CYR"/>
        <family val="0"/>
      </rPr>
      <t xml:space="preserve"> "3.1 плащания към бюдж. организации, отчетени по разходен § 10-00"</t>
    </r>
    <r>
      <rPr>
        <sz val="12"/>
        <rFont val="Times New Roman CYR"/>
        <family val="0"/>
      </rPr>
      <t xml:space="preserve"> </t>
    </r>
    <r>
      <rPr>
        <b/>
        <i/>
        <u val="single"/>
        <sz val="12"/>
        <rFont val="Times New Roman CYR"/>
        <family val="0"/>
      </rPr>
      <t>НЕ СЕ ВКЛЮЧВАТ</t>
    </r>
  </si>
  <si>
    <r>
      <t xml:space="preserve">плащания от една бюджетна организация на друга бюджетна организация за </t>
    </r>
    <r>
      <rPr>
        <b/>
        <i/>
        <u val="single"/>
        <sz val="12"/>
        <rFont val="Times New Roman CYR"/>
        <family val="0"/>
      </rPr>
      <t>възстановяване на суми за  кому-</t>
    </r>
  </si>
  <si>
    <r>
      <rPr>
        <b/>
        <i/>
        <u val="single"/>
        <sz val="12"/>
        <rFont val="Times New Roman CYR"/>
        <family val="0"/>
      </rPr>
      <t>нални разходи</t>
    </r>
    <r>
      <rPr>
        <sz val="12"/>
        <rFont val="Times New Roman CYR"/>
        <family val="0"/>
      </rPr>
      <t xml:space="preserve"> (случаите по </t>
    </r>
    <r>
      <rPr>
        <b/>
        <sz val="12"/>
        <rFont val="Times New Roman CYR"/>
        <family val="0"/>
      </rPr>
      <t>т. 60 от ДДС № 08/2014 г.</t>
    </r>
    <r>
      <rPr>
        <sz val="12"/>
        <rFont val="Times New Roman CYR"/>
        <family val="0"/>
      </rPr>
      <t>). Съгласно раздел ІХ от ДДС № 08/2014 г. бюджетната</t>
    </r>
  </si>
  <si>
    <r>
      <t>организация-</t>
    </r>
    <r>
      <rPr>
        <i/>
        <sz val="12"/>
        <rFont val="Times New Roman CYR"/>
        <family val="0"/>
      </rPr>
      <t>получател</t>
    </r>
    <r>
      <rPr>
        <sz val="12"/>
        <rFont val="Times New Roman CYR"/>
        <family val="0"/>
      </rPr>
      <t xml:space="preserve"> на сумата се явява по същество посредник за тези плащания и не ги отчита като приход,</t>
    </r>
  </si>
  <si>
    <r>
      <t>т.е. такова плащане се счита за целите на справката, че е извършено към доставчик-</t>
    </r>
    <r>
      <rPr>
        <i/>
        <sz val="12"/>
        <rFont val="Times New Roman CYR"/>
        <family val="0"/>
      </rPr>
      <t>небюджетна</t>
    </r>
    <r>
      <rPr>
        <sz val="12"/>
        <rFont val="Times New Roman CYR"/>
        <family val="0"/>
      </rPr>
      <t xml:space="preserve"> организация.</t>
    </r>
  </si>
  <si>
    <r>
      <t xml:space="preserve">Ако в допълнение на плащането от 20 000 лв за наем съгласно примера по </t>
    </r>
    <r>
      <rPr>
        <b/>
        <sz val="12"/>
        <rFont val="Times New Roman CYR"/>
        <family val="1"/>
      </rPr>
      <t>т. 30</t>
    </r>
    <r>
      <rPr>
        <sz val="12"/>
        <rFont val="Times New Roman CYR"/>
        <family val="1"/>
      </rPr>
      <t xml:space="preserve"> бюджетната организация-</t>
    </r>
  </si>
  <si>
    <r>
      <t>-</t>
    </r>
    <r>
      <rPr>
        <i/>
        <sz val="12"/>
        <rFont val="Times New Roman CYR"/>
        <family val="1"/>
      </rPr>
      <t>наемател</t>
    </r>
    <r>
      <rPr>
        <sz val="12"/>
        <rFont val="Times New Roman CYR"/>
        <family val="1"/>
      </rPr>
      <t xml:space="preserve"> е платила (и отчела по § 10-16) на бюджетната организация-</t>
    </r>
    <r>
      <rPr>
        <i/>
        <sz val="12"/>
        <rFont val="Times New Roman CYR"/>
        <family val="1"/>
      </rPr>
      <t>наемодател</t>
    </r>
    <r>
      <rPr>
        <sz val="12"/>
        <rFont val="Times New Roman CYR"/>
        <family val="1"/>
      </rPr>
      <t xml:space="preserve"> и сума от 3 000 лв,</t>
    </r>
  </si>
  <si>
    <r>
      <rPr>
        <sz val="12"/>
        <rFont val="Times New Roman CYR"/>
        <family val="0"/>
      </rPr>
      <t xml:space="preserve">доставчика на тези услуги, </t>
    </r>
    <r>
      <rPr>
        <b/>
        <sz val="12"/>
        <rFont val="Times New Roman CYR"/>
        <family val="0"/>
      </rPr>
      <t xml:space="preserve">в справката </t>
    </r>
    <r>
      <rPr>
        <b/>
        <i/>
        <u val="single"/>
        <sz val="12"/>
        <color indexed="10"/>
        <rFont val="Times New Roman CYR"/>
        <family val="0"/>
      </rPr>
      <t>не следва</t>
    </r>
    <r>
      <rPr>
        <b/>
        <sz val="12"/>
        <color indexed="18"/>
        <rFont val="Times New Roman Cyr"/>
        <family val="0"/>
      </rPr>
      <t xml:space="preserve"> </t>
    </r>
    <r>
      <rPr>
        <b/>
        <sz val="12"/>
        <rFont val="Times New Roman CYR"/>
        <family val="0"/>
      </rPr>
      <t>да се включва плащането от</t>
    </r>
    <r>
      <rPr>
        <b/>
        <sz val="12"/>
        <color indexed="18"/>
        <rFont val="Times New Roman Cyr"/>
        <family val="0"/>
      </rPr>
      <t xml:space="preserve"> </t>
    </r>
    <r>
      <rPr>
        <b/>
        <i/>
        <u val="single"/>
        <sz val="12"/>
        <color indexed="10"/>
        <rFont val="Times New Roman CYR"/>
        <family val="0"/>
      </rPr>
      <t>3 000 лв</t>
    </r>
    <r>
      <rPr>
        <sz val="12"/>
        <color indexed="18"/>
        <rFont val="Times New Roman CYR"/>
        <family val="1"/>
      </rPr>
      <t xml:space="preserve"> - нито от </t>
    </r>
  </si>
  <si>
    <r>
      <t>Позиция</t>
    </r>
    <r>
      <rPr>
        <i/>
        <sz val="12"/>
        <rFont val="Times New Roman CYR"/>
        <family val="1"/>
      </rPr>
      <t xml:space="preserve"> "3.2 за лихви по заеми, предоставени от ЦБ и бюдж. о-ции (разх. § 29-90)"</t>
    </r>
    <r>
      <rPr>
        <sz val="12"/>
        <rFont val="Times New Roman CYR"/>
        <family val="1"/>
      </rPr>
      <t xml:space="preserve"> представлява </t>
    </r>
  </si>
  <si>
    <r>
      <rPr>
        <i/>
        <u val="single"/>
        <sz val="12"/>
        <rFont val="Times New Roman CYR"/>
        <family val="1"/>
      </rPr>
      <t>пълна</t>
    </r>
    <r>
      <rPr>
        <sz val="12"/>
        <rFont val="Times New Roman CYR"/>
        <family val="1"/>
      </rPr>
      <t xml:space="preserve"> разшифровка на разходен § 29-90, т.е. общата сума за тази позиция (клетка N47) следва да е равна на</t>
    </r>
  </si>
  <si>
    <t>Указания за раздел ІV. Плащания към бюджетни организации за придобиване на активи</t>
  </si>
  <si>
    <r>
      <rPr>
        <i/>
        <sz val="12"/>
        <rFont val="Times New Roman CYR"/>
        <family val="1"/>
      </rPr>
      <t>покупко-продажбана нефинансови активи</t>
    </r>
    <r>
      <rPr>
        <sz val="12"/>
        <rFont val="Times New Roman CYR"/>
        <family val="1"/>
      </rPr>
      <t xml:space="preserve">, отчитана като </t>
    </r>
    <r>
      <rPr>
        <i/>
        <u val="single"/>
        <sz val="12"/>
        <rFont val="Times New Roman CYR"/>
        <family val="1"/>
      </rPr>
      <t>разход</t>
    </r>
    <r>
      <rPr>
        <sz val="12"/>
        <rFont val="Times New Roman CYR"/>
        <family val="1"/>
      </rPr>
      <t xml:space="preserve"> по § 51-00 ÷ 54-00 и 57-00 от бюджетната</t>
    </r>
  </si>
  <si>
    <r>
      <t>организация-</t>
    </r>
    <r>
      <rPr>
        <i/>
        <u val="single"/>
        <sz val="12"/>
        <rFont val="Times New Roman CYR"/>
        <family val="1"/>
      </rPr>
      <t>платец</t>
    </r>
    <r>
      <rPr>
        <sz val="12"/>
        <rFont val="Times New Roman CYR"/>
        <family val="1"/>
      </rPr>
      <t xml:space="preserve">, респективно - като </t>
    </r>
    <r>
      <rPr>
        <i/>
        <u val="single"/>
        <sz val="12"/>
        <rFont val="Times New Roman CYR"/>
        <family val="1"/>
      </rPr>
      <t>приход</t>
    </r>
    <r>
      <rPr>
        <sz val="12"/>
        <rFont val="Times New Roman CYR"/>
        <family val="1"/>
      </rPr>
      <t xml:space="preserve"> по § 40-00 от бюджетната организация-продавач (включително</t>
    </r>
  </si>
  <si>
    <r>
      <t>70 000 лв, от които 30 000 лв</t>
    </r>
    <r>
      <rPr>
        <i/>
        <sz val="12"/>
        <rFont val="Times New Roman CYR"/>
        <family val="1"/>
      </rPr>
      <t xml:space="preserve">. </t>
    </r>
    <r>
      <rPr>
        <sz val="12"/>
        <rFont val="Times New Roman CYR"/>
        <family val="1"/>
      </rPr>
      <t xml:space="preserve">плащане за земя, продадена от друга бюджетна организация, в позиция </t>
    </r>
    <r>
      <rPr>
        <i/>
        <sz val="12"/>
        <rFont val="Times New Roman CYR"/>
        <family val="1"/>
      </rPr>
      <t>"4.3</t>
    </r>
  </si>
  <si>
    <r>
      <rPr>
        <i/>
        <sz val="12"/>
        <rFont val="Times New Roman CYR"/>
        <family val="1"/>
      </rPr>
      <t>плащания към бюдж. организации за земи, отчетени по § 54-00"</t>
    </r>
    <r>
      <rPr>
        <sz val="12"/>
        <rFont val="Times New Roman CYR"/>
        <family val="1"/>
      </rPr>
      <t xml:space="preserve"> следва да се попълни от</t>
    </r>
    <r>
      <rPr>
        <i/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1"/>
      </rPr>
      <t>бюджетната</t>
    </r>
  </si>
  <si>
    <r>
      <rPr>
        <i/>
        <u val="single"/>
        <sz val="12"/>
        <rFont val="Times New Roman CYR"/>
        <family val="1"/>
      </rPr>
      <t xml:space="preserve"> организация-платец</t>
    </r>
    <r>
      <rPr>
        <sz val="12"/>
        <rFont val="Times New Roman CYR"/>
        <family val="1"/>
      </rPr>
      <t xml:space="preserve"> (купувача на земя) сумата от </t>
    </r>
    <r>
      <rPr>
        <i/>
        <u val="single"/>
        <sz val="12"/>
        <rFont val="Times New Roman CYR"/>
        <family val="1"/>
      </rPr>
      <t>30 000 лв</t>
    </r>
    <r>
      <rPr>
        <sz val="12"/>
        <rFont val="Times New Roman CYR"/>
        <family val="1"/>
      </rPr>
      <t>.</t>
    </r>
  </si>
  <si>
    <r>
      <t>Бюджетната организация-</t>
    </r>
    <r>
      <rPr>
        <i/>
        <u val="single"/>
        <sz val="12"/>
        <rFont val="Times New Roman CYR"/>
        <family val="1"/>
      </rPr>
      <t>продавач</t>
    </r>
    <r>
      <rPr>
        <sz val="12"/>
        <rFont val="Times New Roman CYR"/>
        <family val="1"/>
      </rPr>
      <t xml:space="preserve"> (получател на сумата) не попълва тази позиция в справката, тъй като:</t>
    </r>
  </si>
  <si>
    <r>
      <t xml:space="preserve">     1) е </t>
    </r>
    <r>
      <rPr>
        <i/>
        <sz val="12"/>
        <color indexed="18"/>
        <rFont val="Times New Roman Cyr"/>
        <family val="1"/>
      </rPr>
      <t>получател</t>
    </r>
    <r>
      <rPr>
        <sz val="12"/>
        <color indexed="18"/>
        <rFont val="Times New Roman CYR"/>
        <family val="1"/>
      </rPr>
      <t xml:space="preserve">, а </t>
    </r>
    <r>
      <rPr>
        <i/>
        <u val="single"/>
        <sz val="12"/>
        <color indexed="10"/>
        <rFont val="Times New Roman CYR"/>
        <family val="1"/>
      </rPr>
      <t>не</t>
    </r>
    <r>
      <rPr>
        <sz val="12"/>
        <color indexed="18"/>
        <rFont val="Times New Roman CYR"/>
        <family val="1"/>
      </rPr>
      <t xml:space="preserve"> платец </t>
    </r>
    <r>
      <rPr>
        <sz val="12"/>
        <rFont val="Times New Roman CYR"/>
        <family val="0"/>
      </rPr>
      <t xml:space="preserve">и 2) отчита сумата като касов </t>
    </r>
    <r>
      <rPr>
        <i/>
        <sz val="12"/>
        <rFont val="Times New Roman CYR"/>
        <family val="0"/>
      </rPr>
      <t>приход (по § 40-40)</t>
    </r>
    <r>
      <rPr>
        <sz val="12"/>
        <rFont val="Times New Roman CYR"/>
        <family val="0"/>
      </rPr>
      <t>, а</t>
    </r>
    <r>
      <rPr>
        <sz val="12"/>
        <color indexed="18"/>
        <rFont val="Times New Roman CYR"/>
        <family val="1"/>
      </rPr>
      <t xml:space="preserve"> </t>
    </r>
    <r>
      <rPr>
        <i/>
        <u val="single"/>
        <sz val="12"/>
        <color indexed="10"/>
        <rFont val="Times New Roman CYR"/>
        <family val="1"/>
      </rPr>
      <t>не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>като разход.</t>
    </r>
  </si>
  <si>
    <r>
      <rPr>
        <sz val="12"/>
        <rFont val="Times New Roman CYR"/>
        <family val="0"/>
      </rPr>
      <t xml:space="preserve">В </t>
    </r>
    <r>
      <rPr>
        <b/>
        <sz val="12"/>
        <rFont val="Times New Roman CYR"/>
        <family val="0"/>
      </rPr>
      <t>раздел ІV на справката</t>
    </r>
    <r>
      <rPr>
        <sz val="12"/>
        <rFont val="Times New Roman CYR"/>
        <family val="0"/>
      </rPr>
      <t xml:space="preserve"> </t>
    </r>
    <r>
      <rPr>
        <b/>
        <i/>
        <u val="single"/>
        <sz val="12"/>
        <color indexed="10"/>
        <rFont val="Times New Roman CYR"/>
        <family val="0"/>
      </rPr>
      <t>НЕ СЕ ВКЛЮЧВАТ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>плащания от една бюджетна организация  на друга бюджетна</t>
    </r>
  </si>
  <si>
    <r>
      <rPr>
        <sz val="12"/>
        <rFont val="Times New Roman CYR"/>
        <family val="0"/>
      </rPr>
      <t xml:space="preserve">организация за придобиване на активи, произтичащи от </t>
    </r>
    <r>
      <rPr>
        <b/>
        <i/>
        <u val="single"/>
        <sz val="12"/>
        <color indexed="10"/>
        <rFont val="Times New Roman CYR"/>
        <family val="0"/>
      </rPr>
      <t>взаимоотношения тип "платец-посредник"</t>
    </r>
    <r>
      <rPr>
        <sz val="12"/>
        <rFont val="Times New Roman CYR"/>
        <family val="0"/>
      </rPr>
      <t xml:space="preserve"> , така</t>
    </r>
  </si>
  <si>
    <r>
      <rPr>
        <sz val="12"/>
        <rFont val="Times New Roman CYR"/>
        <family val="0"/>
      </rPr>
      <t>както са регламентирани в</t>
    </r>
    <r>
      <rPr>
        <i/>
        <sz val="12"/>
        <rFont val="Times New Roman CYR"/>
        <family val="0"/>
      </rPr>
      <t xml:space="preserve"> </t>
    </r>
    <r>
      <rPr>
        <b/>
        <i/>
        <u val="single"/>
        <sz val="12"/>
        <color indexed="10"/>
        <rFont val="Times New Roman CYR"/>
        <family val="0"/>
      </rPr>
      <t>Раздел ІХ от ДДС № 08/2014 г.</t>
    </r>
    <r>
      <rPr>
        <b/>
        <i/>
        <sz val="12"/>
        <color indexed="10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( включително и в случаите по </t>
    </r>
    <r>
      <rPr>
        <b/>
        <sz val="12"/>
        <rFont val="Times New Roman CYR"/>
        <family val="0"/>
      </rPr>
      <t>т. 61 и 63 от</t>
    </r>
  </si>
  <si>
    <r>
      <rPr>
        <b/>
        <sz val="12"/>
        <rFont val="Times New Roman CYR"/>
        <family val="0"/>
      </rPr>
      <t>ДДС № 08/2014 г.</t>
    </r>
    <r>
      <rPr>
        <sz val="12"/>
        <rFont val="Times New Roman CYR"/>
        <family val="0"/>
      </rPr>
      <t xml:space="preserve">), т.е. такива плащания за активи се считат за целите на справката, че са извършени към </t>
    </r>
  </si>
  <si>
    <r>
      <t>доставчик-</t>
    </r>
    <r>
      <rPr>
        <i/>
        <sz val="12"/>
        <rFont val="Times New Roman CYR"/>
        <family val="0"/>
      </rPr>
      <t>небюджетна</t>
    </r>
    <r>
      <rPr>
        <sz val="12"/>
        <rFont val="Times New Roman CYR"/>
        <family val="0"/>
      </rPr>
      <t xml:space="preserve"> организация.</t>
    </r>
  </si>
  <si>
    <r>
      <t>т. 61 от ДДС № 08) сума на друга бюджетна организация-</t>
    </r>
    <r>
      <rPr>
        <i/>
        <sz val="12"/>
        <rFont val="Times New Roman CYR"/>
        <family val="0"/>
      </rPr>
      <t>посредник</t>
    </r>
    <r>
      <rPr>
        <sz val="12"/>
        <rFont val="Times New Roman CYR"/>
        <family val="0"/>
      </rPr>
      <t xml:space="preserve"> в размер на 10 000 лв, която трябва </t>
    </r>
  </si>
  <si>
    <r>
      <rPr>
        <sz val="12"/>
        <rFont val="Times New Roman CYR"/>
        <family val="0"/>
      </rPr>
      <t xml:space="preserve">да се заплати на крайния доставчик на актива, </t>
    </r>
    <r>
      <rPr>
        <b/>
        <sz val="12"/>
        <rFont val="Times New Roman CYR"/>
        <family val="0"/>
      </rPr>
      <t>в справката</t>
    </r>
    <r>
      <rPr>
        <b/>
        <sz val="12"/>
        <color indexed="18"/>
        <rFont val="Times New Roman Cyr"/>
        <family val="0"/>
      </rPr>
      <t xml:space="preserve"> </t>
    </r>
    <r>
      <rPr>
        <b/>
        <i/>
        <u val="single"/>
        <sz val="12"/>
        <color indexed="10"/>
        <rFont val="Times New Roman CYR"/>
        <family val="0"/>
      </rPr>
      <t>не следва</t>
    </r>
    <r>
      <rPr>
        <b/>
        <sz val="12"/>
        <color indexed="18"/>
        <rFont val="Times New Roman Cyr"/>
        <family val="0"/>
      </rPr>
      <t xml:space="preserve"> </t>
    </r>
    <r>
      <rPr>
        <b/>
        <sz val="12"/>
        <rFont val="Times New Roman CYR"/>
        <family val="0"/>
      </rPr>
      <t xml:space="preserve">да се включва плащането </t>
    </r>
  </si>
  <si>
    <r>
      <rPr>
        <b/>
        <sz val="12"/>
        <rFont val="Times New Roman CYR"/>
        <family val="0"/>
      </rPr>
      <t>от</t>
    </r>
    <r>
      <rPr>
        <b/>
        <sz val="12"/>
        <color indexed="18"/>
        <rFont val="Times New Roman Cyr"/>
        <family val="0"/>
      </rPr>
      <t xml:space="preserve"> </t>
    </r>
    <r>
      <rPr>
        <b/>
        <i/>
        <u val="single"/>
        <sz val="12"/>
        <color indexed="10"/>
        <rFont val="Times New Roman CYR"/>
        <family val="0"/>
      </rPr>
      <t>10 000 лв</t>
    </r>
    <r>
      <rPr>
        <sz val="12"/>
        <rFont val="Times New Roman CYR"/>
        <family val="0"/>
      </rPr>
      <t>, нито от бюджетната организация-платец, нито от бюджетната организация-получател,</t>
    </r>
  </si>
  <si>
    <r>
      <t xml:space="preserve"> тъй като последната се явява само </t>
    </r>
    <r>
      <rPr>
        <i/>
        <sz val="12"/>
        <rFont val="Times New Roman CYR"/>
        <family val="0"/>
      </rPr>
      <t>посредник</t>
    </r>
    <r>
      <rPr>
        <sz val="12"/>
        <rFont val="Times New Roman CYR"/>
        <family val="0"/>
      </rPr>
      <t xml:space="preserve"> по смисъла на раздел ІХ от ДДС № 08/2014 г. между</t>
    </r>
  </si>
  <si>
    <t>Указания за раздел V. Плащания за други данъци, такси и вноски в/у продажбите (приходен § 37-09)</t>
  </si>
  <si>
    <r>
      <t xml:space="preserve">В позиция </t>
    </r>
    <r>
      <rPr>
        <i/>
        <sz val="12"/>
        <rFont val="Times New Roman CYR"/>
        <family val="0"/>
      </rPr>
      <t>"5.1. внесен туристически данък  (-)"</t>
    </r>
    <r>
      <rPr>
        <sz val="12"/>
        <rFont val="Times New Roman CYR"/>
        <family val="0"/>
      </rPr>
      <t xml:space="preserve"> се посочва сумата на внесения туристически данък.</t>
    </r>
  </si>
  <si>
    <r>
      <t xml:space="preserve">Доколкото са налице отчетени по приходен § 37-09 други </t>
    </r>
    <r>
      <rPr>
        <i/>
        <u val="single"/>
        <sz val="12"/>
        <rFont val="Times New Roman CYR"/>
        <family val="0"/>
      </rPr>
      <t>общински</t>
    </r>
    <r>
      <rPr>
        <sz val="12"/>
        <rFont val="Times New Roman CYR"/>
        <family val="0"/>
      </rPr>
      <t xml:space="preserve"> данъци, такси и вноски </t>
    </r>
    <r>
      <rPr>
        <i/>
        <u val="single"/>
        <sz val="12"/>
        <rFont val="Times New Roman CYR"/>
        <family val="0"/>
      </rPr>
      <t>върху продажбите</t>
    </r>
    <r>
      <rPr>
        <sz val="12"/>
        <rFont val="Times New Roman CYR"/>
        <family val="0"/>
      </rPr>
      <t>,</t>
    </r>
  </si>
  <si>
    <r>
      <t xml:space="preserve"> те се отразяват в позиция </t>
    </r>
    <r>
      <rPr>
        <i/>
        <sz val="12"/>
        <rFont val="Times New Roman CYR"/>
        <family val="0"/>
      </rPr>
      <t xml:space="preserve">"5.2. внесени др. </t>
    </r>
    <r>
      <rPr>
        <i/>
        <u val="single"/>
        <sz val="12"/>
        <rFont val="Times New Roman CYR"/>
        <family val="0"/>
      </rPr>
      <t>общински</t>
    </r>
    <r>
      <rPr>
        <i/>
        <sz val="12"/>
        <rFont val="Times New Roman CYR"/>
        <family val="0"/>
      </rPr>
      <t xml:space="preserve"> данъци, такси и вноски, отчетени по § 37-09 (-)"</t>
    </r>
    <r>
      <rPr>
        <sz val="12"/>
        <rFont val="Times New Roman CYR"/>
        <family val="0"/>
      </rPr>
      <t>.</t>
    </r>
  </si>
  <si>
    <r>
      <t xml:space="preserve">Доколкото са налице отчетени по приходен § 37-09 </t>
    </r>
    <r>
      <rPr>
        <i/>
        <u val="single"/>
        <sz val="12"/>
        <rFont val="Times New Roman CYR"/>
        <family val="0"/>
      </rPr>
      <t>държавни</t>
    </r>
    <r>
      <rPr>
        <sz val="12"/>
        <rFont val="Times New Roman CYR"/>
        <family val="0"/>
      </rPr>
      <t xml:space="preserve"> данъци, такси и вноски </t>
    </r>
    <r>
      <rPr>
        <i/>
        <u val="single"/>
        <sz val="12"/>
        <rFont val="Times New Roman CYR"/>
        <family val="0"/>
      </rPr>
      <t>върху продажбите</t>
    </r>
    <r>
      <rPr>
        <sz val="12"/>
        <rFont val="Times New Roman CYR"/>
        <family val="0"/>
      </rPr>
      <t>,</t>
    </r>
  </si>
  <si>
    <r>
      <t xml:space="preserve"> те се отразяват в позиция </t>
    </r>
    <r>
      <rPr>
        <i/>
        <sz val="12"/>
        <rFont val="Times New Roman CYR"/>
        <family val="0"/>
      </rPr>
      <t xml:space="preserve">"5.3. внесени др. </t>
    </r>
    <r>
      <rPr>
        <i/>
        <u val="single"/>
        <sz val="12"/>
        <rFont val="Times New Roman CYR"/>
        <family val="0"/>
      </rPr>
      <t>държавни</t>
    </r>
    <r>
      <rPr>
        <i/>
        <sz val="12"/>
        <rFont val="Times New Roman CYR"/>
        <family val="0"/>
      </rPr>
      <t xml:space="preserve"> данъци, такси и вноски, отчетени по § 37-09 (-)"</t>
    </r>
    <r>
      <rPr>
        <sz val="12"/>
        <rFont val="Times New Roman CYR"/>
        <family val="0"/>
      </rPr>
      <t>.</t>
    </r>
  </si>
  <si>
    <r>
      <rPr>
        <sz val="12"/>
        <rFont val="Times New Roman CYR"/>
        <family val="0"/>
      </rPr>
      <t xml:space="preserve">В справката </t>
    </r>
    <r>
      <rPr>
        <i/>
        <u val="single"/>
        <sz val="12"/>
        <color indexed="10"/>
        <rFont val="Times New Roman CYR"/>
        <family val="0"/>
      </rPr>
      <t>не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следва да се отразяват отчетени по § 37-09 платени </t>
    </r>
    <r>
      <rPr>
        <i/>
        <u val="single"/>
        <sz val="12"/>
        <color indexed="10"/>
        <rFont val="Times New Roman CYR"/>
        <family val="0"/>
      </rPr>
      <t>чуждестранни</t>
    </r>
    <r>
      <rPr>
        <sz val="12"/>
        <rFont val="Times New Roman CYR"/>
        <family val="0"/>
      </rPr>
      <t xml:space="preserve"> (т.е. на други държави) </t>
    </r>
  </si>
  <si>
    <t>Така например, ако се попълни в клетка N7 код по ЕБК 1000 (кодът на Министерството на финансите)</t>
  </si>
  <si>
    <t>ОБЩИНА СИМЕОНОВГРАД</t>
  </si>
</sst>
</file>

<file path=xl/styles.xml><?xml version="1.0" encoding="utf-8"?>
<styleSheet xmlns="http://schemas.openxmlformats.org/spreadsheetml/2006/main">
  <numFmts count="4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;[Red]\(#,##0\)"/>
    <numFmt numFmtId="177" formatCode="0&quot; &quot;0&quot; &quot;0&quot; &quot;0"/>
    <numFmt numFmtId="178" formatCode="0&quot; &quot;0&quot; &quot;0&quot; &quot;0&quot;  г.&quot;"/>
    <numFmt numFmtId="179" formatCode="00&quot;.&quot;00&quot;.&quot;0000&quot; г.&quot;"/>
    <numFmt numFmtId="180" formatCode="####"/>
    <numFmt numFmtId="181" formatCode="0&quot;.&quot;"/>
    <numFmt numFmtId="182" formatCode="0#&quot;-&quot;0#"/>
    <numFmt numFmtId="183" formatCode="0.0"/>
    <numFmt numFmtId="184" formatCode="0&quot;.&quot;0"/>
    <numFmt numFmtId="185" formatCode="0&quot;а.&quot;0&quot;.&quot;"/>
    <numFmt numFmtId="186" formatCode="0&quot;Б.&quot;0&quot;.&quot;"/>
    <numFmt numFmtId="187" formatCode="0&quot;б.&quot;0&quot;.&quot;"/>
    <numFmt numFmtId="188" formatCode="0&quot;.&quot;0&quot;.&quot;"/>
    <numFmt numFmtId="189" formatCode="0&quot;.&quot;00&quot;.&quot;"/>
    <numFmt numFmtId="190" formatCode="00#"/>
    <numFmt numFmtId="191" formatCode="00"/>
    <numFmt numFmtId="192" formatCode="0000"/>
    <numFmt numFmtId="193" formatCode="&quot;за ЕБК код &quot;0000"/>
    <numFmt numFmtId="194" formatCode="&quot;x&quot;"/>
    <numFmt numFmtId="195" formatCode="0000&quot; &quot;0000&quot; &quot;0000&quot; &quot;0000"/>
    <numFmt numFmtId="196" formatCode="0000&quot; &quot;0000&quot; &quot;0000"/>
    <numFmt numFmtId="197" formatCode="0000&quot; &quot;0000"/>
    <numFmt numFmtId="198" formatCode="#,##0.00;[Red]\(#,##0.00\)"/>
  </numFmts>
  <fonts count="142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name val="Times New Roman CYR"/>
      <family val="1"/>
    </font>
    <font>
      <b/>
      <sz val="16"/>
      <name val="Times New Roman"/>
      <family val="1"/>
    </font>
    <font>
      <sz val="12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22"/>
      <name val="Times New Roman CYR"/>
      <family val="0"/>
    </font>
    <font>
      <sz val="10"/>
      <name val="Times New Roman Cyr"/>
      <family val="1"/>
    </font>
    <font>
      <sz val="1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20"/>
      <name val="Times New Roman CYR"/>
      <family val="1"/>
    </font>
    <font>
      <sz val="12"/>
      <color indexed="60"/>
      <name val="Times New Roman CYR"/>
      <family val="1"/>
    </font>
    <font>
      <sz val="12"/>
      <color indexed="18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8"/>
      <name val="Times New Roman CYR"/>
      <family val="0"/>
    </font>
    <font>
      <b/>
      <sz val="12"/>
      <color indexed="18"/>
      <name val="Times New Roman Cyr"/>
      <family val="1"/>
    </font>
    <font>
      <b/>
      <sz val="11"/>
      <name val="Times New Roman"/>
      <family val="1"/>
    </font>
    <font>
      <b/>
      <sz val="12"/>
      <color indexed="20"/>
      <name val="Times New Roman"/>
      <family val="1"/>
    </font>
    <font>
      <b/>
      <i/>
      <sz val="14"/>
      <color indexed="16"/>
      <name val="Times New Roman BOLD"/>
      <family val="0"/>
    </font>
    <font>
      <u val="single"/>
      <sz val="12"/>
      <name val="Times New Roman"/>
      <family val="1"/>
    </font>
    <font>
      <b/>
      <sz val="12"/>
      <color indexed="13"/>
      <name val="Times New Roman"/>
      <family val="1"/>
    </font>
    <font>
      <b/>
      <sz val="10"/>
      <color indexed="10"/>
      <name val="Times New Roman"/>
      <family val="1"/>
    </font>
    <font>
      <sz val="10"/>
      <color indexed="9"/>
      <name val="Times New Roman Cyr"/>
      <family val="1"/>
    </font>
    <font>
      <b/>
      <i/>
      <sz val="12"/>
      <color indexed="18"/>
      <name val="Times New Roman CYR"/>
      <family val="1"/>
    </font>
    <font>
      <b/>
      <sz val="11"/>
      <name val="Times New Roman CYR"/>
      <family val="0"/>
    </font>
    <font>
      <u val="single"/>
      <sz val="12"/>
      <color indexed="18"/>
      <name val="Times New Roman Cyr"/>
      <family val="0"/>
    </font>
    <font>
      <u val="single"/>
      <sz val="12"/>
      <color indexed="20"/>
      <name val="Times New Roman Cyr"/>
      <family val="0"/>
    </font>
    <font>
      <u val="single"/>
      <sz val="12"/>
      <name val="Times New Roman Cyr"/>
      <family val="0"/>
    </font>
    <font>
      <b/>
      <u val="single"/>
      <sz val="12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8"/>
      <name val="Times New Roman CYR"/>
      <family val="1"/>
    </font>
    <font>
      <sz val="12"/>
      <color indexed="18"/>
      <name val="Times New Roman Cyr"/>
      <family val="0"/>
    </font>
    <font>
      <i/>
      <sz val="12"/>
      <color indexed="18"/>
      <name val="Times New Roman CYR"/>
      <family val="0"/>
    </font>
    <font>
      <sz val="10"/>
      <name val="Hebar"/>
      <family val="0"/>
    </font>
    <font>
      <b/>
      <i/>
      <sz val="12"/>
      <color indexed="16"/>
      <name val="Times New Roman"/>
      <family val="1"/>
    </font>
    <font>
      <i/>
      <sz val="12"/>
      <color indexed="16"/>
      <name val="Times New Roman"/>
      <family val="1"/>
    </font>
    <font>
      <b/>
      <sz val="12"/>
      <name val="Calibri"/>
      <family val="2"/>
    </font>
    <font>
      <sz val="11"/>
      <name val="Times New Roman"/>
      <family val="1"/>
    </font>
    <font>
      <b/>
      <i/>
      <sz val="14"/>
      <name val="Times New Roman Bold"/>
      <family val="0"/>
    </font>
    <font>
      <b/>
      <i/>
      <sz val="12"/>
      <color indexed="53"/>
      <name val="Times New Roman Bold"/>
      <family val="0"/>
    </font>
    <font>
      <b/>
      <i/>
      <sz val="12"/>
      <color indexed="53"/>
      <name val="Times New Roman CYR"/>
      <family val="1"/>
    </font>
    <font>
      <sz val="10"/>
      <name val="Arial Cyr"/>
      <family val="0"/>
    </font>
    <font>
      <b/>
      <i/>
      <sz val="14"/>
      <color indexed="10"/>
      <name val="Times New Roman Bold"/>
      <family val="0"/>
    </font>
    <font>
      <b/>
      <i/>
      <sz val="14"/>
      <color indexed="20"/>
      <name val="Times New Roman Bold"/>
      <family val="0"/>
    </font>
    <font>
      <b/>
      <i/>
      <sz val="12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3"/>
      <name val="Times New Roman CYR"/>
      <family val="1"/>
    </font>
    <font>
      <b/>
      <sz val="11"/>
      <name val="Times New Roman Cyr"/>
      <family val="1"/>
    </font>
    <font>
      <b/>
      <i/>
      <sz val="12"/>
      <color indexed="18"/>
      <name val="Times New Roman Cyr"/>
      <family val="0"/>
    </font>
    <font>
      <b/>
      <sz val="14"/>
      <color indexed="18"/>
      <name val="Times New Roman Cyr"/>
      <family val="1"/>
    </font>
    <font>
      <sz val="14"/>
      <name val="Times New Roman CYR"/>
      <family val="1"/>
    </font>
    <font>
      <b/>
      <i/>
      <sz val="14"/>
      <color indexed="18"/>
      <name val="Times New Roman CYR"/>
      <family val="1"/>
    </font>
    <font>
      <b/>
      <i/>
      <sz val="12"/>
      <color indexed="12"/>
      <name val="Times New Roman CYR"/>
      <family val="1"/>
    </font>
    <font>
      <strike/>
      <sz val="14"/>
      <color indexed="10"/>
      <name val="Times New Roman CYR"/>
      <family val="1"/>
    </font>
    <font>
      <b/>
      <strike/>
      <sz val="14"/>
      <color indexed="18"/>
      <name val="Times New Roman Cyr"/>
      <family val="1"/>
    </font>
    <font>
      <b/>
      <sz val="12"/>
      <color indexed="12"/>
      <name val="Times New Roman CYR"/>
      <family val="1"/>
    </font>
    <font>
      <b/>
      <sz val="13"/>
      <name val="Times New Roman CYR"/>
      <family val="1"/>
    </font>
    <font>
      <b/>
      <sz val="13"/>
      <color indexed="18"/>
      <name val="Times New Roman CYR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sz val="10"/>
      <name val="Times New Roman"/>
      <family val="1"/>
    </font>
    <font>
      <i/>
      <u val="single"/>
      <sz val="12"/>
      <color indexed="18"/>
      <name val="Times New Roman"/>
      <family val="1"/>
    </font>
    <font>
      <i/>
      <u val="single"/>
      <sz val="12"/>
      <color indexed="16"/>
      <name val="Times New Roman"/>
      <family val="1"/>
    </font>
    <font>
      <i/>
      <u val="single"/>
      <sz val="11"/>
      <color indexed="16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 Cyr"/>
      <family val="0"/>
    </font>
    <font>
      <i/>
      <sz val="12"/>
      <name val="Times New Roman CYR"/>
      <family val="0"/>
    </font>
    <font>
      <i/>
      <sz val="12"/>
      <color indexed="10"/>
      <name val="Times New Roman"/>
      <family val="1"/>
    </font>
    <font>
      <i/>
      <sz val="12"/>
      <color indexed="10"/>
      <name val="Times New Roman CYR"/>
      <family val="0"/>
    </font>
    <font>
      <i/>
      <sz val="11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color indexed="12"/>
      <name val="Times New Roman"/>
      <family val="1"/>
    </font>
    <font>
      <i/>
      <u val="single"/>
      <sz val="11"/>
      <color indexed="18"/>
      <name val="Times New Roman"/>
      <family val="1"/>
    </font>
    <font>
      <i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i/>
      <u val="single"/>
      <sz val="12"/>
      <color indexed="10"/>
      <name val="Times New Roman CYR"/>
      <family val="0"/>
    </font>
    <font>
      <b/>
      <sz val="11"/>
      <color indexed="13"/>
      <name val="Times New Roman CYR"/>
      <family val="0"/>
    </font>
    <font>
      <b/>
      <i/>
      <sz val="11"/>
      <color indexed="13"/>
      <name val="Times New Roman CYR"/>
      <family val="0"/>
    </font>
    <font>
      <b/>
      <i/>
      <u val="single"/>
      <sz val="12"/>
      <color indexed="10"/>
      <name val="Times New Roman CYR"/>
      <family val="0"/>
    </font>
    <font>
      <b/>
      <i/>
      <sz val="12"/>
      <color indexed="10"/>
      <name val="Times New Roman CYR"/>
      <family val="0"/>
    </font>
    <font>
      <i/>
      <sz val="12"/>
      <color indexed="18"/>
      <name val="Times New Roman Cyr"/>
      <family val="1"/>
    </font>
    <font>
      <b/>
      <sz val="9"/>
      <name val="Times New Roman"/>
      <family val="1"/>
    </font>
    <font>
      <i/>
      <u val="single"/>
      <sz val="12"/>
      <name val="Times New Roman CYR"/>
      <family val="0"/>
    </font>
    <font>
      <b/>
      <i/>
      <u val="single"/>
      <sz val="12"/>
      <name val="Times New Roman CYR"/>
      <family val="0"/>
    </font>
    <font>
      <b/>
      <sz val="9"/>
      <color indexed="13"/>
      <name val="Times New Roman"/>
      <family val="1"/>
    </font>
    <font>
      <b/>
      <sz val="10"/>
      <color indexed="13"/>
      <name val="Times New Roman"/>
      <family val="1"/>
    </font>
    <font>
      <b/>
      <sz val="10"/>
      <color indexed="13"/>
      <name val="Times New Roman Cyr"/>
      <family val="0"/>
    </font>
    <font>
      <i/>
      <sz val="10"/>
      <color indexed="18"/>
      <name val="Times New Roman CYR"/>
      <family val="0"/>
    </font>
    <font>
      <b/>
      <i/>
      <sz val="16"/>
      <color indexed="18"/>
      <name val="Times New Roman BOLD"/>
      <family val="0"/>
    </font>
    <font>
      <b/>
      <i/>
      <sz val="14"/>
      <color indexed="18"/>
      <name val="Times New Roman BOLD"/>
      <family val="0"/>
    </font>
    <font>
      <sz val="12"/>
      <color indexed="22"/>
      <name val="Times New Roman"/>
      <family val="1"/>
    </font>
    <font>
      <sz val="12"/>
      <color indexed="9"/>
      <name val="Times New Roman"/>
      <family val="1"/>
    </font>
    <font>
      <sz val="12"/>
      <color indexed="13"/>
      <name val="Times New Roman CYR"/>
      <family val="1"/>
    </font>
    <font>
      <i/>
      <sz val="14"/>
      <color indexed="18"/>
      <name val="Times New Roman BOLD"/>
      <family val="0"/>
    </font>
    <font>
      <b/>
      <sz val="12"/>
      <color rgb="FF000099"/>
      <name val="Times New Roman"/>
      <family val="1"/>
    </font>
    <font>
      <b/>
      <sz val="9"/>
      <color rgb="FFFFFF00"/>
      <name val="Times New Roman"/>
      <family val="1"/>
    </font>
    <font>
      <b/>
      <sz val="10"/>
      <color rgb="FFFFFF00"/>
      <name val="Times New Roman"/>
      <family val="1"/>
    </font>
    <font>
      <b/>
      <sz val="12"/>
      <color rgb="FFFFFF00"/>
      <name val="Times New Roman"/>
      <family val="1"/>
    </font>
    <font>
      <b/>
      <sz val="10"/>
      <color rgb="FFFFFF00"/>
      <name val="Times New Roman Cyr"/>
      <family val="0"/>
    </font>
    <font>
      <i/>
      <sz val="10"/>
      <color rgb="FF000099"/>
      <name val="Times New Roman CYR"/>
      <family val="0"/>
    </font>
    <font>
      <b/>
      <i/>
      <sz val="16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theme="0" tint="-0.1499900072813034"/>
      <name val="Times New Roman CYR"/>
      <family val="0"/>
    </font>
    <font>
      <sz val="12"/>
      <color theme="0" tint="-0.1499900072813034"/>
      <name val="Times New Roman"/>
      <family val="1"/>
    </font>
    <font>
      <sz val="12"/>
      <color theme="0"/>
      <name val="Times New Roman"/>
      <family val="1"/>
    </font>
    <font>
      <sz val="12"/>
      <color rgb="FFFFFF00"/>
      <name val="Times New Roman CYR"/>
      <family val="1"/>
    </font>
    <font>
      <b/>
      <sz val="11"/>
      <color rgb="FFFFFF00"/>
      <name val="Times New Roman CYR"/>
      <family val="0"/>
    </font>
    <font>
      <i/>
      <sz val="14"/>
      <color rgb="FF000099"/>
      <name val="Times New Roman BOLD"/>
      <family val="0"/>
    </font>
    <font>
      <b/>
      <sz val="14"/>
      <color rgb="FF000099"/>
      <name val="Times New Roman Cyr"/>
      <family val="0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4FFE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800000"/>
        <bgColor indexed="64"/>
      </patternFill>
    </fill>
  </fills>
  <borders count="1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>
        <color indexed="61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61"/>
      </right>
      <top style="thin"/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61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medium"/>
      <right style="medium"/>
      <top style="medium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 style="thin"/>
      <top style="dashed"/>
      <bottom style="hair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 style="thin"/>
      <top style="hair"/>
      <bottom style="dashed"/>
    </border>
    <border>
      <left style="thin"/>
      <right style="thin"/>
      <top style="dashed"/>
      <bottom style="hair"/>
    </border>
    <border>
      <left style="thin"/>
      <right style="thin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hair"/>
      <bottom style="dashed"/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 style="thin"/>
      <right style="medium"/>
      <top style="dashed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dashed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dashed"/>
      <bottom style="hair"/>
    </border>
    <border>
      <left style="medium"/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hair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/>
      <right/>
      <top style="double"/>
      <bottom style="medium"/>
    </border>
    <border>
      <left/>
      <right/>
      <top style="medium"/>
      <bottom style="double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 style="thin"/>
      <top style="hair"/>
      <bottom style="thin"/>
    </border>
    <border>
      <left style="medium"/>
      <right>
        <color indexed="63"/>
      </right>
      <top style="hair"/>
      <bottom style="hair"/>
    </border>
    <border>
      <left style="medium"/>
      <right style="medium"/>
      <top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ash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0" fillId="20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8" fillId="7" borderId="2" applyNumberFormat="0" applyAlignment="0" applyProtection="0"/>
    <xf numFmtId="0" fontId="23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1" fillId="21" borderId="6" applyNumberFormat="0" applyAlignment="0" applyProtection="0"/>
    <xf numFmtId="0" fontId="19" fillId="21" borderId="2" applyNumberFormat="0" applyAlignment="0" applyProtection="0"/>
    <xf numFmtId="0" fontId="20" fillId="22" borderId="7" applyNumberFormat="0" applyAlignment="0" applyProtection="0"/>
    <xf numFmtId="0" fontId="18" fillId="3" borderId="0" applyNumberFormat="0" applyBorder="0" applyAlignment="0" applyProtection="0"/>
    <xf numFmtId="0" fontId="30" fillId="23" borderId="0" applyNumberFormat="0" applyBorder="0" applyAlignment="0" applyProtection="0"/>
    <xf numFmtId="0" fontId="2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3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426">
    <xf numFmtId="0" fontId="0" fillId="0" borderId="0" xfId="0" applyAlignment="1">
      <alignment/>
    </xf>
    <xf numFmtId="176" fontId="3" fillId="24" borderId="0" xfId="0" applyNumberFormat="1" applyFont="1" applyFill="1" applyBorder="1" applyAlignment="1" applyProtection="1" quotePrefix="1">
      <alignment horizontal="center"/>
      <protection/>
    </xf>
    <xf numFmtId="176" fontId="3" fillId="24" borderId="10" xfId="0" applyNumberFormat="1" applyFont="1" applyFill="1" applyBorder="1" applyAlignment="1" applyProtection="1" quotePrefix="1">
      <alignment horizontal="center"/>
      <protection/>
    </xf>
    <xf numFmtId="0" fontId="0" fillId="21" borderId="0" xfId="0" applyFill="1" applyAlignment="1" applyProtection="1">
      <alignment/>
      <protection/>
    </xf>
    <xf numFmtId="0" fontId="10" fillId="24" borderId="0" xfId="37" applyFont="1" applyFill="1" applyBorder="1" applyProtection="1">
      <alignment/>
      <protection/>
    </xf>
    <xf numFmtId="0" fontId="5" fillId="24" borderId="0" xfId="37" applyFont="1" applyFill="1" applyBorder="1" applyProtection="1">
      <alignment/>
      <protection/>
    </xf>
    <xf numFmtId="0" fontId="10" fillId="24" borderId="0" xfId="37" applyFont="1" applyFill="1" applyBorder="1" applyAlignment="1" applyProtection="1">
      <alignment horizontal="left"/>
      <protection/>
    </xf>
    <xf numFmtId="0" fontId="10" fillId="21" borderId="0" xfId="37" applyFont="1" applyFill="1" applyProtection="1">
      <alignment/>
      <protection/>
    </xf>
    <xf numFmtId="0" fontId="7" fillId="24" borderId="0" xfId="37" applyFont="1" applyFill="1" applyBorder="1" applyProtection="1">
      <alignment/>
      <protection/>
    </xf>
    <xf numFmtId="0" fontId="10" fillId="24" borderId="11" xfId="37" applyFont="1" applyFill="1" applyBorder="1" applyProtection="1">
      <alignment/>
      <protection/>
    </xf>
    <xf numFmtId="179" fontId="8" fillId="20" borderId="12" xfId="37" applyNumberFormat="1" applyFont="1" applyFill="1" applyBorder="1" applyAlignment="1" applyProtection="1">
      <alignment horizontal="center"/>
      <protection locked="0"/>
    </xf>
    <xf numFmtId="176" fontId="1" fillId="24" borderId="0" xfId="0" applyNumberFormat="1" applyFont="1" applyFill="1" applyAlignment="1" applyProtection="1">
      <alignment/>
      <protection/>
    </xf>
    <xf numFmtId="176" fontId="1" fillId="21" borderId="0" xfId="0" applyNumberFormat="1" applyFont="1" applyFill="1" applyAlignment="1" applyProtection="1">
      <alignment/>
      <protection/>
    </xf>
    <xf numFmtId="176" fontId="6" fillId="24" borderId="0" xfId="0" applyNumberFormat="1" applyFont="1" applyFill="1" applyAlignment="1" applyProtection="1">
      <alignment/>
      <protection/>
    </xf>
    <xf numFmtId="176" fontId="3" fillId="24" borderId="0" xfId="0" applyNumberFormat="1" applyFont="1" applyFill="1" applyAlignment="1" applyProtection="1">
      <alignment/>
      <protection/>
    </xf>
    <xf numFmtId="176" fontId="3" fillId="24" borderId="0" xfId="0" applyNumberFormat="1" applyFont="1" applyFill="1" applyAlignment="1" applyProtection="1">
      <alignment horizontal="right"/>
      <protection/>
    </xf>
    <xf numFmtId="176" fontId="3" fillId="24" borderId="0" xfId="0" applyNumberFormat="1" applyFont="1" applyFill="1" applyBorder="1" applyAlignment="1" applyProtection="1">
      <alignment horizontal="center"/>
      <protection/>
    </xf>
    <xf numFmtId="176" fontId="1" fillId="24" borderId="13" xfId="0" applyNumberFormat="1" applyFont="1" applyFill="1" applyBorder="1" applyAlignment="1" applyProtection="1">
      <alignment/>
      <protection/>
    </xf>
    <xf numFmtId="176" fontId="1" fillId="24" borderId="0" xfId="0" applyNumberFormat="1" applyFont="1" applyFill="1" applyBorder="1" applyAlignment="1" applyProtection="1">
      <alignment/>
      <protection/>
    </xf>
    <xf numFmtId="0" fontId="9" fillId="21" borderId="0" xfId="0" applyFont="1" applyFill="1" applyAlignment="1" applyProtection="1">
      <alignment/>
      <protection/>
    </xf>
    <xf numFmtId="176" fontId="1" fillId="24" borderId="11" xfId="0" applyNumberFormat="1" applyFont="1" applyFill="1" applyBorder="1" applyAlignment="1" applyProtection="1">
      <alignment/>
      <protection/>
    </xf>
    <xf numFmtId="176" fontId="3" fillId="2" borderId="14" xfId="0" applyNumberFormat="1" applyFont="1" applyFill="1" applyBorder="1" applyAlignment="1" applyProtection="1" quotePrefix="1">
      <alignment horizontal="center"/>
      <protection/>
    </xf>
    <xf numFmtId="0" fontId="35" fillId="21" borderId="0" xfId="41" applyFont="1" applyFill="1" applyProtection="1">
      <alignment/>
      <protection/>
    </xf>
    <xf numFmtId="0" fontId="36" fillId="21" borderId="0" xfId="41" applyFont="1" applyFill="1" applyBorder="1" applyAlignment="1">
      <alignment vertical="center"/>
      <protection/>
    </xf>
    <xf numFmtId="0" fontId="35" fillId="21" borderId="0" xfId="41" applyFont="1" applyFill="1" applyBorder="1" applyAlignment="1">
      <alignment vertical="center"/>
      <protection/>
    </xf>
    <xf numFmtId="0" fontId="35" fillId="21" borderId="0" xfId="41" applyFont="1" applyFill="1" applyBorder="1" applyAlignment="1" applyProtection="1">
      <alignment vertical="center"/>
      <protection/>
    </xf>
    <xf numFmtId="0" fontId="36" fillId="21" borderId="0" xfId="41" applyFont="1" applyFill="1" applyBorder="1" applyAlignment="1">
      <alignment horizontal="center" vertical="center"/>
      <protection/>
    </xf>
    <xf numFmtId="4" fontId="35" fillId="21" borderId="0" xfId="41" applyNumberFormat="1" applyFont="1" applyFill="1" applyAlignment="1" applyProtection="1">
      <alignment vertical="center"/>
      <protection/>
    </xf>
    <xf numFmtId="0" fontId="36" fillId="21" borderId="0" xfId="41" applyFont="1" applyFill="1" applyBorder="1" applyAlignment="1" applyProtection="1">
      <alignment horizontal="center" vertical="center"/>
      <protection/>
    </xf>
    <xf numFmtId="0" fontId="35" fillId="21" borderId="0" xfId="41" applyFont="1" applyFill="1">
      <alignment/>
      <protection/>
    </xf>
    <xf numFmtId="0" fontId="7" fillId="24" borderId="15" xfId="41" applyFont="1" applyFill="1" applyBorder="1">
      <alignment/>
      <protection/>
    </xf>
    <xf numFmtId="0" fontId="7" fillId="24" borderId="0" xfId="41" applyFont="1" applyFill="1" applyBorder="1">
      <alignment/>
      <protection/>
    </xf>
    <xf numFmtId="0" fontId="7" fillId="24" borderId="16" xfId="41" applyFont="1" applyFill="1" applyBorder="1">
      <alignment/>
      <protection/>
    </xf>
    <xf numFmtId="181" fontId="5" fillId="24" borderId="15" xfId="41" applyNumberFormat="1" applyFont="1" applyFill="1" applyBorder="1" applyAlignment="1">
      <alignment horizontal="right"/>
      <protection/>
    </xf>
    <xf numFmtId="0" fontId="37" fillId="24" borderId="0" xfId="41" applyFont="1" applyFill="1" applyBorder="1">
      <alignment/>
      <protection/>
    </xf>
    <xf numFmtId="0" fontId="37" fillId="24" borderId="16" xfId="41" applyFont="1" applyFill="1" applyBorder="1">
      <alignment/>
      <protection/>
    </xf>
    <xf numFmtId="0" fontId="35" fillId="21" borderId="0" xfId="38" applyFont="1" applyFill="1">
      <alignment/>
      <protection/>
    </xf>
    <xf numFmtId="181" fontId="5" fillId="24" borderId="15" xfId="38" applyNumberFormat="1" applyFont="1" applyFill="1" applyBorder="1" applyAlignment="1">
      <alignment horizontal="right"/>
      <protection/>
    </xf>
    <xf numFmtId="0" fontId="37" fillId="24" borderId="0" xfId="38" applyFont="1" applyFill="1" applyBorder="1">
      <alignment/>
      <protection/>
    </xf>
    <xf numFmtId="0" fontId="37" fillId="24" borderId="16" xfId="38" applyFont="1" applyFill="1" applyBorder="1">
      <alignment/>
      <protection/>
    </xf>
    <xf numFmtId="0" fontId="38" fillId="24" borderId="0" xfId="41" applyFont="1" applyFill="1" applyBorder="1">
      <alignment/>
      <protection/>
    </xf>
    <xf numFmtId="0" fontId="39" fillId="24" borderId="0" xfId="41" applyFont="1" applyFill="1" applyBorder="1">
      <alignment/>
      <protection/>
    </xf>
    <xf numFmtId="0" fontId="38" fillId="24" borderId="0" xfId="38" applyFont="1" applyFill="1" applyBorder="1">
      <alignment/>
      <protection/>
    </xf>
    <xf numFmtId="0" fontId="7" fillId="24" borderId="0" xfId="38" applyFont="1" applyFill="1" applyBorder="1">
      <alignment/>
      <protection/>
    </xf>
    <xf numFmtId="0" fontId="7" fillId="24" borderId="16" xfId="38" applyFont="1" applyFill="1" applyBorder="1">
      <alignment/>
      <protection/>
    </xf>
    <xf numFmtId="0" fontId="40" fillId="24" borderId="16" xfId="41" applyFont="1" applyFill="1" applyBorder="1">
      <alignment/>
      <protection/>
    </xf>
    <xf numFmtId="0" fontId="7" fillId="24" borderId="17" xfId="41" applyFont="1" applyFill="1" applyBorder="1">
      <alignment/>
      <protection/>
    </xf>
    <xf numFmtId="0" fontId="40" fillId="24" borderId="18" xfId="41" applyFont="1" applyFill="1" applyBorder="1">
      <alignment/>
      <protection/>
    </xf>
    <xf numFmtId="0" fontId="7" fillId="24" borderId="18" xfId="41" applyFont="1" applyFill="1" applyBorder="1">
      <alignment/>
      <protection/>
    </xf>
    <xf numFmtId="0" fontId="7" fillId="24" borderId="19" xfId="41" applyFont="1" applyFill="1" applyBorder="1">
      <alignment/>
      <protection/>
    </xf>
    <xf numFmtId="0" fontId="7" fillId="21" borderId="0" xfId="41" applyFont="1" applyFill="1">
      <alignment/>
      <protection/>
    </xf>
    <xf numFmtId="181" fontId="5" fillId="20" borderId="20" xfId="41" applyNumberFormat="1" applyFont="1" applyFill="1" applyBorder="1" applyAlignment="1">
      <alignment horizontal="right"/>
      <protection/>
    </xf>
    <xf numFmtId="0" fontId="7" fillId="20" borderId="21" xfId="41" applyFont="1" applyFill="1" applyBorder="1">
      <alignment/>
      <protection/>
    </xf>
    <xf numFmtId="0" fontId="7" fillId="20" borderId="22" xfId="41" applyFont="1" applyFill="1" applyBorder="1">
      <alignment/>
      <protection/>
    </xf>
    <xf numFmtId="181" fontId="5" fillId="20" borderId="15" xfId="41" applyNumberFormat="1" applyFont="1" applyFill="1" applyBorder="1" applyAlignment="1">
      <alignment horizontal="right"/>
      <protection/>
    </xf>
    <xf numFmtId="0" fontId="7" fillId="20" borderId="0" xfId="41" applyFont="1" applyFill="1" applyBorder="1">
      <alignment/>
      <protection/>
    </xf>
    <xf numFmtId="0" fontId="7" fillId="20" borderId="16" xfId="41" applyFont="1" applyFill="1" applyBorder="1">
      <alignment/>
      <protection/>
    </xf>
    <xf numFmtId="181" fontId="5" fillId="20" borderId="23" xfId="41" applyNumberFormat="1" applyFont="1" applyFill="1" applyBorder="1" applyAlignment="1">
      <alignment horizontal="right"/>
      <protection/>
    </xf>
    <xf numFmtId="0" fontId="7" fillId="20" borderId="24" xfId="41" applyFont="1" applyFill="1" applyBorder="1">
      <alignment/>
      <protection/>
    </xf>
    <xf numFmtId="0" fontId="7" fillId="20" borderId="25" xfId="41" applyFont="1" applyFill="1" applyBorder="1">
      <alignment/>
      <protection/>
    </xf>
    <xf numFmtId="176" fontId="1" fillId="24" borderId="26" xfId="0" applyNumberFormat="1" applyFont="1" applyFill="1" applyBorder="1" applyAlignment="1" applyProtection="1">
      <alignment/>
      <protection/>
    </xf>
    <xf numFmtId="176" fontId="1" fillId="24" borderId="27" xfId="0" applyNumberFormat="1" applyFont="1" applyFill="1" applyBorder="1" applyAlignment="1" applyProtection="1">
      <alignment/>
      <protection/>
    </xf>
    <xf numFmtId="176" fontId="1" fillId="24" borderId="28" xfId="0" applyNumberFormat="1" applyFont="1" applyFill="1" applyBorder="1" applyAlignment="1" applyProtection="1">
      <alignment/>
      <protection/>
    </xf>
    <xf numFmtId="176" fontId="1" fillId="24" borderId="29" xfId="0" applyNumberFormat="1" applyFont="1" applyFill="1" applyBorder="1" applyAlignment="1" applyProtection="1">
      <alignment/>
      <protection/>
    </xf>
    <xf numFmtId="176" fontId="1" fillId="24" borderId="30" xfId="0" applyNumberFormat="1" applyFont="1" applyFill="1" applyBorder="1" applyAlignment="1" applyProtection="1">
      <alignment/>
      <protection/>
    </xf>
    <xf numFmtId="176" fontId="1" fillId="24" borderId="31" xfId="0" applyNumberFormat="1" applyFont="1" applyFill="1" applyBorder="1" applyAlignment="1" applyProtection="1">
      <alignment/>
      <protection/>
    </xf>
    <xf numFmtId="176" fontId="43" fillId="2" borderId="32" xfId="0" applyNumberFormat="1" applyFont="1" applyFill="1" applyBorder="1" applyAlignment="1" applyProtection="1">
      <alignment horizontal="center" vertical="center" wrapText="1"/>
      <protection/>
    </xf>
    <xf numFmtId="176" fontId="1" fillId="24" borderId="33" xfId="0" applyNumberFormat="1" applyFont="1" applyFill="1" applyBorder="1" applyAlignment="1" applyProtection="1">
      <alignment/>
      <protection locked="0"/>
    </xf>
    <xf numFmtId="176" fontId="3" fillId="20" borderId="34" xfId="0" applyNumberFormat="1" applyFont="1" applyFill="1" applyBorder="1" applyAlignment="1" applyProtection="1">
      <alignment/>
      <protection/>
    </xf>
    <xf numFmtId="176" fontId="1" fillId="24" borderId="35" xfId="0" applyNumberFormat="1" applyFont="1" applyFill="1" applyBorder="1" applyAlignment="1" applyProtection="1">
      <alignment/>
      <protection locked="0"/>
    </xf>
    <xf numFmtId="0" fontId="10" fillId="24" borderId="0" xfId="37" applyFont="1" applyFill="1" applyProtection="1">
      <alignment/>
      <protection/>
    </xf>
    <xf numFmtId="176" fontId="3" fillId="23" borderId="36" xfId="0" applyNumberFormat="1" applyFont="1" applyFill="1" applyBorder="1" applyAlignment="1" applyProtection="1">
      <alignment/>
      <protection/>
    </xf>
    <xf numFmtId="176" fontId="3" fillId="23" borderId="37" xfId="0" applyNumberFormat="1" applyFont="1" applyFill="1" applyBorder="1" applyAlignment="1" applyProtection="1">
      <alignment/>
      <protection/>
    </xf>
    <xf numFmtId="176" fontId="3" fillId="23" borderId="38" xfId="0" applyNumberFormat="1" applyFont="1" applyFill="1" applyBorder="1" applyAlignment="1" applyProtection="1">
      <alignment/>
      <protection/>
    </xf>
    <xf numFmtId="176" fontId="3" fillId="25" borderId="39" xfId="0" applyNumberFormat="1" applyFont="1" applyFill="1" applyBorder="1" applyAlignment="1" applyProtection="1">
      <alignment/>
      <protection/>
    </xf>
    <xf numFmtId="176" fontId="3" fillId="23" borderId="40" xfId="0" applyNumberFormat="1" applyFont="1" applyFill="1" applyBorder="1" applyAlignment="1" applyProtection="1">
      <alignment/>
      <protection/>
    </xf>
    <xf numFmtId="176" fontId="1" fillId="24" borderId="41" xfId="0" applyNumberFormat="1" applyFont="1" applyFill="1" applyBorder="1" applyAlignment="1" applyProtection="1">
      <alignment/>
      <protection/>
    </xf>
    <xf numFmtId="176" fontId="1" fillId="24" borderId="42" xfId="0" applyNumberFormat="1" applyFont="1" applyFill="1" applyBorder="1" applyAlignment="1" applyProtection="1">
      <alignment/>
      <protection/>
    </xf>
    <xf numFmtId="176" fontId="1" fillId="24" borderId="43" xfId="0" applyNumberFormat="1" applyFont="1" applyFill="1" applyBorder="1" applyAlignment="1" applyProtection="1">
      <alignment/>
      <protection locked="0"/>
    </xf>
    <xf numFmtId="176" fontId="1" fillId="24" borderId="44" xfId="0" applyNumberFormat="1" applyFont="1" applyFill="1" applyBorder="1" applyAlignment="1" applyProtection="1">
      <alignment/>
      <protection/>
    </xf>
    <xf numFmtId="176" fontId="46" fillId="20" borderId="45" xfId="0" applyNumberFormat="1" applyFont="1" applyFill="1" applyBorder="1" applyAlignment="1" applyProtection="1">
      <alignment/>
      <protection/>
    </xf>
    <xf numFmtId="176" fontId="46" fillId="20" borderId="46" xfId="0" applyNumberFormat="1" applyFont="1" applyFill="1" applyBorder="1" applyAlignment="1" applyProtection="1">
      <alignment/>
      <protection/>
    </xf>
    <xf numFmtId="176" fontId="1" fillId="24" borderId="47" xfId="0" applyNumberFormat="1" applyFont="1" applyFill="1" applyBorder="1" applyAlignment="1" applyProtection="1">
      <alignment/>
      <protection locked="0"/>
    </xf>
    <xf numFmtId="176" fontId="3" fillId="20" borderId="48" xfId="0" applyNumberFormat="1" applyFont="1" applyFill="1" applyBorder="1" applyAlignment="1" applyProtection="1">
      <alignment/>
      <protection/>
    </xf>
    <xf numFmtId="176" fontId="47" fillId="17" borderId="49" xfId="0" applyNumberFormat="1" applyFont="1" applyFill="1" applyBorder="1" applyAlignment="1" applyProtection="1">
      <alignment horizontal="center"/>
      <protection/>
    </xf>
    <xf numFmtId="176" fontId="3" fillId="24" borderId="0" xfId="0" applyNumberFormat="1" applyFont="1" applyFill="1" applyBorder="1" applyAlignment="1" applyProtection="1">
      <alignment horizontal="left"/>
      <protection/>
    </xf>
    <xf numFmtId="176" fontId="49" fillId="24" borderId="0" xfId="37" applyNumberFormat="1" applyFont="1" applyFill="1" applyBorder="1" applyProtection="1">
      <alignment/>
      <protection/>
    </xf>
    <xf numFmtId="176" fontId="48" fillId="25" borderId="50" xfId="0" applyNumberFormat="1" applyFont="1" applyFill="1" applyBorder="1" applyAlignment="1" applyProtection="1">
      <alignment/>
      <protection/>
    </xf>
    <xf numFmtId="176" fontId="47" fillId="17" borderId="12" xfId="0" applyNumberFormat="1" applyFont="1" applyFill="1" applyBorder="1" applyAlignment="1" applyProtection="1">
      <alignment horizontal="center"/>
      <protection/>
    </xf>
    <xf numFmtId="0" fontId="39" fillId="24" borderId="16" xfId="41" applyFont="1" applyFill="1" applyBorder="1">
      <alignment/>
      <protection/>
    </xf>
    <xf numFmtId="176" fontId="15" fillId="24" borderId="0" xfId="0" applyNumberFormat="1" applyFont="1" applyFill="1" applyAlignment="1" applyProtection="1">
      <alignment/>
      <protection/>
    </xf>
    <xf numFmtId="176" fontId="3" fillId="20" borderId="37" xfId="0" applyNumberFormat="1" applyFont="1" applyFill="1" applyBorder="1" applyAlignment="1" applyProtection="1">
      <alignment/>
      <protection/>
    </xf>
    <xf numFmtId="176" fontId="3" fillId="20" borderId="38" xfId="0" applyNumberFormat="1" applyFont="1" applyFill="1" applyBorder="1" applyAlignment="1" applyProtection="1">
      <alignment/>
      <protection/>
    </xf>
    <xf numFmtId="176" fontId="3" fillId="23" borderId="51" xfId="0" applyNumberFormat="1" applyFont="1" applyFill="1" applyBorder="1" applyAlignment="1" applyProtection="1">
      <alignment/>
      <protection/>
    </xf>
    <xf numFmtId="0" fontId="51" fillId="24" borderId="0" xfId="37" applyFont="1" applyFill="1" applyBorder="1" applyProtection="1">
      <alignment/>
      <protection/>
    </xf>
    <xf numFmtId="0" fontId="5" fillId="24" borderId="0" xfId="41" applyFont="1" applyFill="1" applyBorder="1">
      <alignment/>
      <protection/>
    </xf>
    <xf numFmtId="0" fontId="52" fillId="24" borderId="0" xfId="41" applyFont="1" applyFill="1" applyBorder="1">
      <alignment/>
      <protection/>
    </xf>
    <xf numFmtId="0" fontId="53" fillId="24" borderId="0" xfId="41" applyFont="1" applyFill="1" applyBorder="1">
      <alignment/>
      <protection/>
    </xf>
    <xf numFmtId="0" fontId="54" fillId="24" borderId="0" xfId="41" applyFont="1" applyFill="1" applyBorder="1">
      <alignment/>
      <protection/>
    </xf>
    <xf numFmtId="0" fontId="55" fillId="24" borderId="0" xfId="41" applyFont="1" applyFill="1" applyBorder="1">
      <alignment/>
      <protection/>
    </xf>
    <xf numFmtId="0" fontId="56" fillId="24" borderId="0" xfId="41" applyFont="1" applyFill="1" applyBorder="1">
      <alignment/>
      <protection/>
    </xf>
    <xf numFmtId="0" fontId="57" fillId="24" borderId="0" xfId="41" applyFont="1" applyFill="1" applyBorder="1">
      <alignment/>
      <protection/>
    </xf>
    <xf numFmtId="176" fontId="3" fillId="20" borderId="36" xfId="0" applyNumberFormat="1" applyFont="1" applyFill="1" applyBorder="1" applyAlignment="1" applyProtection="1">
      <alignment/>
      <protection/>
    </xf>
    <xf numFmtId="176" fontId="1" fillId="24" borderId="52" xfId="0" applyNumberFormat="1" applyFont="1" applyFill="1" applyBorder="1" applyAlignment="1" applyProtection="1">
      <alignment/>
      <protection/>
    </xf>
    <xf numFmtId="176" fontId="1" fillId="24" borderId="53" xfId="0" applyNumberFormat="1" applyFont="1" applyFill="1" applyBorder="1" applyAlignment="1" applyProtection="1">
      <alignment/>
      <protection/>
    </xf>
    <xf numFmtId="176" fontId="1" fillId="24" borderId="54" xfId="0" applyNumberFormat="1" applyFont="1" applyFill="1" applyBorder="1" applyAlignment="1" applyProtection="1">
      <alignment/>
      <protection locked="0"/>
    </xf>
    <xf numFmtId="176" fontId="3" fillId="20" borderId="55" xfId="0" applyNumberFormat="1" applyFont="1" applyFill="1" applyBorder="1" applyAlignment="1" applyProtection="1">
      <alignment/>
      <protection/>
    </xf>
    <xf numFmtId="176" fontId="1" fillId="24" borderId="56" xfId="0" applyNumberFormat="1" applyFont="1" applyFill="1" applyBorder="1" applyAlignment="1" applyProtection="1">
      <alignment/>
      <protection/>
    </xf>
    <xf numFmtId="176" fontId="1" fillId="24" borderId="57" xfId="0" applyNumberFormat="1" applyFont="1" applyFill="1" applyBorder="1" applyAlignment="1" applyProtection="1">
      <alignment/>
      <protection/>
    </xf>
    <xf numFmtId="176" fontId="1" fillId="24" borderId="58" xfId="0" applyNumberFormat="1" applyFont="1" applyFill="1" applyBorder="1" applyAlignment="1" applyProtection="1">
      <alignment/>
      <protection/>
    </xf>
    <xf numFmtId="176" fontId="1" fillId="24" borderId="59" xfId="0" applyNumberFormat="1" applyFont="1" applyFill="1" applyBorder="1" applyAlignment="1" applyProtection="1">
      <alignment/>
      <protection/>
    </xf>
    <xf numFmtId="176" fontId="1" fillId="24" borderId="60" xfId="0" applyNumberFormat="1" applyFont="1" applyFill="1" applyBorder="1" applyAlignment="1" applyProtection="1">
      <alignment/>
      <protection/>
    </xf>
    <xf numFmtId="176" fontId="1" fillId="24" borderId="61" xfId="0" applyNumberFormat="1" applyFont="1" applyFill="1" applyBorder="1" applyAlignment="1" applyProtection="1">
      <alignment/>
      <protection locked="0"/>
    </xf>
    <xf numFmtId="176" fontId="1" fillId="24" borderId="62" xfId="0" applyNumberFormat="1" applyFont="1" applyFill="1" applyBorder="1" applyAlignment="1" applyProtection="1">
      <alignment/>
      <protection locked="0"/>
    </xf>
    <xf numFmtId="176" fontId="1" fillId="24" borderId="24" xfId="0" applyNumberFormat="1" applyFont="1" applyFill="1" applyBorder="1" applyAlignment="1" applyProtection="1">
      <alignment/>
      <protection/>
    </xf>
    <xf numFmtId="176" fontId="1" fillId="24" borderId="32" xfId="0" applyNumberFormat="1" applyFont="1" applyFill="1" applyBorder="1" applyAlignment="1" applyProtection="1">
      <alignment/>
      <protection/>
    </xf>
    <xf numFmtId="176" fontId="3" fillId="20" borderId="63" xfId="0" applyNumberFormat="1" applyFont="1" applyFill="1" applyBorder="1" applyAlignment="1" applyProtection="1">
      <alignment/>
      <protection/>
    </xf>
    <xf numFmtId="176" fontId="1" fillId="24" borderId="64" xfId="0" applyNumberFormat="1" applyFont="1" applyFill="1" applyBorder="1" applyAlignment="1" applyProtection="1">
      <alignment/>
      <protection locked="0"/>
    </xf>
    <xf numFmtId="176" fontId="3" fillId="20" borderId="65" xfId="0" applyNumberFormat="1" applyFont="1" applyFill="1" applyBorder="1" applyAlignment="1" applyProtection="1">
      <alignment/>
      <protection/>
    </xf>
    <xf numFmtId="176" fontId="3" fillId="20" borderId="66" xfId="0" applyNumberFormat="1" applyFont="1" applyFill="1" applyBorder="1" applyAlignment="1" applyProtection="1">
      <alignment/>
      <protection/>
    </xf>
    <xf numFmtId="176" fontId="3" fillId="20" borderId="67" xfId="0" applyNumberFormat="1" applyFont="1" applyFill="1" applyBorder="1" applyAlignment="1" applyProtection="1">
      <alignment/>
      <protection/>
    </xf>
    <xf numFmtId="176" fontId="3" fillId="20" borderId="68" xfId="0" applyNumberFormat="1" applyFont="1" applyFill="1" applyBorder="1" applyAlignment="1" applyProtection="1">
      <alignment/>
      <protection/>
    </xf>
    <xf numFmtId="176" fontId="3" fillId="20" borderId="69" xfId="0" applyNumberFormat="1" applyFont="1" applyFill="1" applyBorder="1" applyAlignment="1" applyProtection="1">
      <alignment/>
      <protection/>
    </xf>
    <xf numFmtId="176" fontId="3" fillId="20" borderId="70" xfId="0" applyNumberFormat="1" applyFont="1" applyFill="1" applyBorder="1" applyAlignment="1" applyProtection="1">
      <alignment/>
      <protection/>
    </xf>
    <xf numFmtId="0" fontId="9" fillId="21" borderId="0" xfId="0" applyFont="1" applyFill="1" applyBorder="1" applyAlignment="1" applyProtection="1">
      <alignment/>
      <protection/>
    </xf>
    <xf numFmtId="176" fontId="3" fillId="26" borderId="34" xfId="0" applyNumberFormat="1" applyFont="1" applyFill="1" applyBorder="1" applyAlignment="1" applyProtection="1">
      <alignment/>
      <protection/>
    </xf>
    <xf numFmtId="176" fontId="46" fillId="26" borderId="45" xfId="0" applyNumberFormat="1" applyFont="1" applyFill="1" applyBorder="1" applyAlignment="1" applyProtection="1">
      <alignment/>
      <protection/>
    </xf>
    <xf numFmtId="176" fontId="46" fillId="26" borderId="46" xfId="0" applyNumberFormat="1" applyFont="1" applyFill="1" applyBorder="1" applyAlignment="1" applyProtection="1">
      <alignment/>
      <protection/>
    </xf>
    <xf numFmtId="176" fontId="3" fillId="26" borderId="48" xfId="0" applyNumberFormat="1" applyFont="1" applyFill="1" applyBorder="1" applyAlignment="1" applyProtection="1">
      <alignment/>
      <protection/>
    </xf>
    <xf numFmtId="176" fontId="3" fillId="26" borderId="45" xfId="0" applyNumberFormat="1" applyFont="1" applyFill="1" applyBorder="1" applyAlignment="1" applyProtection="1">
      <alignment/>
      <protection/>
    </xf>
    <xf numFmtId="176" fontId="3" fillId="27" borderId="40" xfId="0" applyNumberFormat="1" applyFont="1" applyFill="1" applyBorder="1" applyAlignment="1" applyProtection="1">
      <alignment/>
      <protection/>
    </xf>
    <xf numFmtId="176" fontId="3" fillId="27" borderId="38" xfId="0" applyNumberFormat="1" applyFont="1" applyFill="1" applyBorder="1" applyAlignment="1" applyProtection="1">
      <alignment/>
      <protection/>
    </xf>
    <xf numFmtId="176" fontId="3" fillId="26" borderId="46" xfId="0" applyNumberFormat="1" applyFont="1" applyFill="1" applyBorder="1" applyAlignment="1" applyProtection="1" quotePrefix="1">
      <alignment horizontal="center"/>
      <protection/>
    </xf>
    <xf numFmtId="176" fontId="46" fillId="27" borderId="45" xfId="0" applyNumberFormat="1" applyFont="1" applyFill="1" applyBorder="1" applyAlignment="1" applyProtection="1">
      <alignment/>
      <protection/>
    </xf>
    <xf numFmtId="176" fontId="46" fillId="27" borderId="46" xfId="0" applyNumberFormat="1" applyFont="1" applyFill="1" applyBorder="1" applyAlignment="1" applyProtection="1">
      <alignment/>
      <protection/>
    </xf>
    <xf numFmtId="176" fontId="3" fillId="27" borderId="45" xfId="0" applyNumberFormat="1" applyFont="1" applyFill="1" applyBorder="1" applyAlignment="1" applyProtection="1">
      <alignment/>
      <protection/>
    </xf>
    <xf numFmtId="176" fontId="3" fillId="27" borderId="46" xfId="0" applyNumberFormat="1" applyFont="1" applyFill="1" applyBorder="1" applyAlignment="1" applyProtection="1" quotePrefix="1">
      <alignment horizontal="center"/>
      <protection/>
    </xf>
    <xf numFmtId="188" fontId="1" fillId="24" borderId="71" xfId="0" applyNumberFormat="1" applyFont="1" applyFill="1" applyBorder="1" applyAlignment="1" applyProtection="1">
      <alignment/>
      <protection/>
    </xf>
    <xf numFmtId="188" fontId="1" fillId="24" borderId="13" xfId="0" applyNumberFormat="1" applyFont="1" applyFill="1" applyBorder="1" applyAlignment="1" applyProtection="1">
      <alignment/>
      <protection/>
    </xf>
    <xf numFmtId="188" fontId="1" fillId="24" borderId="72" xfId="0" applyNumberFormat="1" applyFont="1" applyFill="1" applyBorder="1" applyAlignment="1" applyProtection="1">
      <alignment/>
      <protection/>
    </xf>
    <xf numFmtId="188" fontId="1" fillId="24" borderId="73" xfId="0" applyNumberFormat="1" applyFont="1" applyFill="1" applyBorder="1" applyAlignment="1" applyProtection="1">
      <alignment/>
      <protection/>
    </xf>
    <xf numFmtId="188" fontId="1" fillId="24" borderId="74" xfId="0" applyNumberFormat="1" applyFont="1" applyFill="1" applyBorder="1" applyAlignment="1" applyProtection="1">
      <alignment/>
      <protection/>
    </xf>
    <xf numFmtId="189" fontId="1" fillId="24" borderId="75" xfId="0" applyNumberFormat="1" applyFont="1" applyFill="1" applyBorder="1" applyAlignment="1" applyProtection="1">
      <alignment/>
      <protection/>
    </xf>
    <xf numFmtId="189" fontId="1" fillId="24" borderId="71" xfId="0" applyNumberFormat="1" applyFont="1" applyFill="1" applyBorder="1" applyAlignment="1" applyProtection="1">
      <alignment/>
      <protection/>
    </xf>
    <xf numFmtId="189" fontId="1" fillId="24" borderId="76" xfId="0" applyNumberFormat="1" applyFont="1" applyFill="1" applyBorder="1" applyAlignment="1" applyProtection="1">
      <alignment/>
      <protection/>
    </xf>
    <xf numFmtId="176" fontId="63" fillId="20" borderId="37" xfId="0" applyNumberFormat="1" applyFont="1" applyFill="1" applyBorder="1" applyAlignment="1" applyProtection="1">
      <alignment/>
      <protection/>
    </xf>
    <xf numFmtId="176" fontId="4" fillId="26" borderId="77" xfId="0" applyNumberFormat="1" applyFont="1" applyFill="1" applyBorder="1" applyAlignment="1" applyProtection="1" quotePrefix="1">
      <alignment horizontal="center"/>
      <protection/>
    </xf>
    <xf numFmtId="176" fontId="3" fillId="27" borderId="78" xfId="0" applyNumberFormat="1" applyFont="1" applyFill="1" applyBorder="1" applyAlignment="1" applyProtection="1" quotePrefix="1">
      <alignment horizontal="center"/>
      <protection/>
    </xf>
    <xf numFmtId="176" fontId="3" fillId="28" borderId="77" xfId="0" applyNumberFormat="1" applyFont="1" applyFill="1" applyBorder="1" applyAlignment="1" applyProtection="1" quotePrefix="1">
      <alignment horizontal="center"/>
      <protection/>
    </xf>
    <xf numFmtId="176" fontId="44" fillId="27" borderId="79" xfId="0" applyNumberFormat="1" applyFont="1" applyFill="1" applyBorder="1" applyAlignment="1" applyProtection="1">
      <alignment horizontal="center" vertical="center" wrapText="1"/>
      <protection/>
    </xf>
    <xf numFmtId="176" fontId="3" fillId="29" borderId="31" xfId="0" applyNumberFormat="1" applyFont="1" applyFill="1" applyBorder="1" applyAlignment="1" applyProtection="1" quotePrefix="1">
      <alignment horizontal="center"/>
      <protection/>
    </xf>
    <xf numFmtId="176" fontId="3" fillId="28" borderId="47" xfId="0" applyNumberFormat="1" applyFont="1" applyFill="1" applyBorder="1" applyAlignment="1" applyProtection="1">
      <alignment horizontal="center" vertical="center" wrapText="1"/>
      <protection/>
    </xf>
    <xf numFmtId="176" fontId="1" fillId="30" borderId="35" xfId="0" applyNumberFormat="1" applyFont="1" applyFill="1" applyBorder="1" applyAlignment="1" applyProtection="1">
      <alignment/>
      <protection locked="0"/>
    </xf>
    <xf numFmtId="176" fontId="1" fillId="30" borderId="54" xfId="0" applyNumberFormat="1" applyFont="1" applyFill="1" applyBorder="1" applyAlignment="1" applyProtection="1">
      <alignment/>
      <protection locked="0"/>
    </xf>
    <xf numFmtId="176" fontId="1" fillId="30" borderId="61" xfId="0" applyNumberFormat="1" applyFont="1" applyFill="1" applyBorder="1" applyAlignment="1" applyProtection="1">
      <alignment/>
      <protection locked="0"/>
    </xf>
    <xf numFmtId="176" fontId="1" fillId="30" borderId="33" xfId="0" applyNumberFormat="1" applyFont="1" applyFill="1" applyBorder="1" applyAlignment="1" applyProtection="1">
      <alignment/>
      <protection locked="0"/>
    </xf>
    <xf numFmtId="176" fontId="1" fillId="30" borderId="64" xfId="0" applyNumberFormat="1" applyFont="1" applyFill="1" applyBorder="1" applyAlignment="1" applyProtection="1">
      <alignment/>
      <protection locked="0"/>
    </xf>
    <xf numFmtId="176" fontId="1" fillId="30" borderId="43" xfId="0" applyNumberFormat="1" applyFont="1" applyFill="1" applyBorder="1" applyAlignment="1" applyProtection="1">
      <alignment/>
      <protection locked="0"/>
    </xf>
    <xf numFmtId="176" fontId="1" fillId="30" borderId="47" xfId="0" applyNumberFormat="1" applyFont="1" applyFill="1" applyBorder="1" applyAlignment="1" applyProtection="1">
      <alignment/>
      <protection locked="0"/>
    </xf>
    <xf numFmtId="0" fontId="65" fillId="31" borderId="80" xfId="39" applyFont="1" applyFill="1" applyBorder="1" applyAlignment="1">
      <alignment/>
      <protection/>
    </xf>
    <xf numFmtId="0" fontId="66" fillId="31" borderId="80" xfId="39" applyFont="1" applyFill="1" applyBorder="1">
      <alignment/>
      <protection/>
    </xf>
    <xf numFmtId="0" fontId="67" fillId="31" borderId="80" xfId="39" applyFont="1" applyFill="1" applyBorder="1">
      <alignment/>
      <protection/>
    </xf>
    <xf numFmtId="0" fontId="68" fillId="21" borderId="0" xfId="35" applyFill="1" applyBorder="1">
      <alignment/>
      <protection/>
    </xf>
    <xf numFmtId="0" fontId="3" fillId="21" borderId="0" xfId="35" applyFont="1" applyFill="1" applyAlignment="1">
      <alignment horizontal="center"/>
      <protection/>
    </xf>
    <xf numFmtId="0" fontId="68" fillId="21" borderId="0" xfId="35" applyFill="1">
      <alignment/>
      <protection/>
    </xf>
    <xf numFmtId="0" fontId="68" fillId="0" borderId="0" xfId="35" applyFill="1">
      <alignment/>
      <protection/>
    </xf>
    <xf numFmtId="0" fontId="69" fillId="31" borderId="81" xfId="39" applyFont="1" applyFill="1" applyBorder="1" applyAlignment="1">
      <alignment/>
      <protection/>
    </xf>
    <xf numFmtId="0" fontId="66" fillId="31" borderId="81" xfId="39" applyFont="1" applyFill="1" applyBorder="1">
      <alignment/>
      <protection/>
    </xf>
    <xf numFmtId="0" fontId="67" fillId="31" borderId="81" xfId="39" applyFont="1" applyFill="1" applyBorder="1">
      <alignment/>
      <protection/>
    </xf>
    <xf numFmtId="0" fontId="7" fillId="24" borderId="0" xfId="35" applyFont="1" applyFill="1" applyBorder="1">
      <alignment/>
      <protection/>
    </xf>
    <xf numFmtId="0" fontId="71" fillId="24" borderId="0" xfId="35" applyFont="1" applyFill="1" applyBorder="1" applyAlignment="1" quotePrefix="1">
      <alignment horizontal="left"/>
      <protection/>
    </xf>
    <xf numFmtId="0" fontId="72" fillId="24" borderId="0" xfId="35" applyFont="1" applyFill="1">
      <alignment/>
      <protection/>
    </xf>
    <xf numFmtId="0" fontId="5" fillId="0" borderId="0" xfId="35" applyFont="1" applyFill="1" applyBorder="1">
      <alignment/>
      <protection/>
    </xf>
    <xf numFmtId="0" fontId="7" fillId="24" borderId="10" xfId="35" applyFont="1" applyFill="1" applyBorder="1" applyAlignment="1">
      <alignment horizontal="center"/>
      <protection/>
    </xf>
    <xf numFmtId="0" fontId="74" fillId="31" borderId="82" xfId="35" applyFont="1" applyFill="1" applyBorder="1" applyAlignment="1">
      <alignment horizontal="center" vertical="center"/>
      <protection/>
    </xf>
    <xf numFmtId="0" fontId="75" fillId="31" borderId="82" xfId="35" applyFont="1" applyFill="1" applyBorder="1" applyAlignment="1">
      <alignment horizontal="center" vertical="center" wrapText="1"/>
      <protection/>
    </xf>
    <xf numFmtId="190" fontId="5" fillId="31" borderId="83" xfId="35" applyNumberFormat="1" applyFont="1" applyFill="1" applyBorder="1" applyAlignment="1" quotePrefix="1">
      <alignment horizontal="center" vertical="center"/>
      <protection/>
    </xf>
    <xf numFmtId="0" fontId="126" fillId="29" borderId="12" xfId="35" applyFont="1" applyFill="1" applyBorder="1" applyAlignment="1">
      <alignment horizontal="center" vertical="center"/>
      <protection/>
    </xf>
    <xf numFmtId="0" fontId="7" fillId="24" borderId="0" xfId="35" applyFont="1" applyFill="1" applyBorder="1" applyAlignment="1">
      <alignment horizontal="center"/>
      <protection/>
    </xf>
    <xf numFmtId="0" fontId="74" fillId="24" borderId="84" xfId="35" applyFont="1" applyFill="1" applyBorder="1" applyAlignment="1">
      <alignment horizontal="center" vertical="center"/>
      <protection/>
    </xf>
    <xf numFmtId="0" fontId="5" fillId="24" borderId="84" xfId="35" applyFont="1" applyFill="1" applyBorder="1" applyAlignment="1">
      <alignment horizontal="center" vertical="center" wrapText="1"/>
      <protection/>
    </xf>
    <xf numFmtId="0" fontId="7" fillId="24" borderId="10" xfId="35" applyFont="1" applyFill="1" applyBorder="1" applyAlignment="1" quotePrefix="1">
      <alignment horizontal="center"/>
      <protection/>
    </xf>
    <xf numFmtId="0" fontId="5" fillId="31" borderId="85" xfId="35" applyFont="1" applyFill="1" applyBorder="1" applyAlignment="1">
      <alignment horizontal="center"/>
      <protection/>
    </xf>
    <xf numFmtId="191" fontId="77" fillId="31" borderId="86" xfId="35" applyNumberFormat="1" applyFont="1" applyFill="1" applyBorder="1" applyAlignment="1" quotePrefix="1">
      <alignment horizontal="center"/>
      <protection/>
    </xf>
    <xf numFmtId="0" fontId="78" fillId="0" borderId="87" xfId="35" applyFont="1" applyBorder="1" applyAlignment="1">
      <alignment horizontal="center"/>
      <protection/>
    </xf>
    <xf numFmtId="0" fontId="77" fillId="0" borderId="87" xfId="35" applyNumberFormat="1" applyFont="1" applyBorder="1" applyAlignment="1" quotePrefix="1">
      <alignment horizontal="center"/>
      <protection/>
    </xf>
    <xf numFmtId="0" fontId="3" fillId="32" borderId="35" xfId="35" applyFont="1" applyFill="1" applyBorder="1" applyAlignment="1">
      <alignment horizontal="center"/>
      <protection/>
    </xf>
    <xf numFmtId="0" fontId="78" fillId="0" borderId="88" xfId="35" applyFont="1" applyBorder="1" applyAlignment="1">
      <alignment horizontal="center"/>
      <protection/>
    </xf>
    <xf numFmtId="0" fontId="77" fillId="0" borderId="88" xfId="35" applyNumberFormat="1" applyFont="1" applyBorder="1" applyAlignment="1" quotePrefix="1">
      <alignment horizontal="center"/>
      <protection/>
    </xf>
    <xf numFmtId="0" fontId="3" fillId="32" borderId="43" xfId="35" applyFont="1" applyFill="1" applyBorder="1" applyAlignment="1">
      <alignment horizontal="center"/>
      <protection/>
    </xf>
    <xf numFmtId="0" fontId="79" fillId="0" borderId="88" xfId="35" applyFont="1" applyBorder="1" applyAlignment="1">
      <alignment horizontal="center"/>
      <protection/>
    </xf>
    <xf numFmtId="0" fontId="78" fillId="0" borderId="88" xfId="35" applyFont="1" applyBorder="1" applyAlignment="1" quotePrefix="1">
      <alignment horizontal="center"/>
      <protection/>
    </xf>
    <xf numFmtId="0" fontId="78" fillId="0" borderId="88" xfId="35" applyFont="1" applyFill="1" applyBorder="1" applyAlignment="1" quotePrefix="1">
      <alignment horizontal="center"/>
      <protection/>
    </xf>
    <xf numFmtId="0" fontId="77" fillId="0" borderId="88" xfId="35" applyNumberFormat="1" applyFont="1" applyFill="1" applyBorder="1" applyAlignment="1" quotePrefix="1">
      <alignment horizontal="center"/>
      <protection/>
    </xf>
    <xf numFmtId="0" fontId="78" fillId="0" borderId="88" xfId="35" applyFont="1" applyFill="1" applyBorder="1" applyAlignment="1">
      <alignment horizontal="center"/>
      <protection/>
    </xf>
    <xf numFmtId="0" fontId="78" fillId="0" borderId="89" xfId="35" applyFont="1" applyFill="1" applyBorder="1" applyAlignment="1">
      <alignment horizontal="center"/>
      <protection/>
    </xf>
    <xf numFmtId="0" fontId="77" fillId="0" borderId="89" xfId="35" applyNumberFormat="1" applyFont="1" applyFill="1" applyBorder="1" applyAlignment="1" quotePrefix="1">
      <alignment horizontal="center"/>
      <protection/>
    </xf>
    <xf numFmtId="0" fontId="3" fillId="32" borderId="90" xfId="35" applyFont="1" applyFill="1" applyBorder="1" applyAlignment="1">
      <alignment horizontal="center"/>
      <protection/>
    </xf>
    <xf numFmtId="0" fontId="7" fillId="24" borderId="0" xfId="35" applyFont="1" applyFill="1" applyBorder="1" applyAlignment="1" quotePrefix="1">
      <alignment horizontal="center"/>
      <protection/>
    </xf>
    <xf numFmtId="191" fontId="77" fillId="24" borderId="0" xfId="35" applyNumberFormat="1" applyFont="1" applyFill="1" applyBorder="1" applyAlignment="1" quotePrefix="1">
      <alignment horizontal="center"/>
      <protection/>
    </xf>
    <xf numFmtId="0" fontId="79" fillId="0" borderId="88" xfId="35" applyFont="1" applyFill="1" applyBorder="1" applyAlignment="1">
      <alignment horizontal="center"/>
      <protection/>
    </xf>
    <xf numFmtId="0" fontId="42" fillId="31" borderId="85" xfId="35" applyFont="1" applyFill="1" applyBorder="1" applyAlignment="1">
      <alignment horizontal="center"/>
      <protection/>
    </xf>
    <xf numFmtId="0" fontId="78" fillId="0" borderId="87" xfId="35" applyFont="1" applyFill="1" applyBorder="1" applyAlignment="1">
      <alignment horizontal="center"/>
      <protection/>
    </xf>
    <xf numFmtId="0" fontId="77" fillId="0" borderId="87" xfId="35" applyNumberFormat="1" applyFont="1" applyFill="1" applyBorder="1" applyAlignment="1" quotePrefix="1">
      <alignment horizontal="center"/>
      <protection/>
    </xf>
    <xf numFmtId="0" fontId="79" fillId="0" borderId="87" xfId="35" applyFont="1" applyFill="1" applyBorder="1" applyAlignment="1">
      <alignment horizontal="center"/>
      <protection/>
    </xf>
    <xf numFmtId="0" fontId="81" fillId="21" borderId="91" xfId="35" applyFont="1" applyFill="1" applyBorder="1" applyAlignment="1">
      <alignment horizontal="center"/>
      <protection/>
    </xf>
    <xf numFmtId="0" fontId="82" fillId="21" borderId="88" xfId="35" applyNumberFormat="1" applyFont="1" applyFill="1" applyBorder="1" applyAlignment="1" quotePrefix="1">
      <alignment horizontal="center"/>
      <protection/>
    </xf>
    <xf numFmtId="0" fontId="78" fillId="24" borderId="88" xfId="35" applyFont="1" applyFill="1" applyBorder="1" applyAlignment="1">
      <alignment horizontal="center"/>
      <protection/>
    </xf>
    <xf numFmtId="0" fontId="7" fillId="24" borderId="84" xfId="35" applyFont="1" applyFill="1" applyBorder="1" applyAlignment="1">
      <alignment horizontal="center"/>
      <protection/>
    </xf>
    <xf numFmtId="0" fontId="78" fillId="0" borderId="92" xfId="35" applyFont="1" applyFill="1" applyBorder="1" applyAlignment="1">
      <alignment horizontal="center"/>
      <protection/>
    </xf>
    <xf numFmtId="0" fontId="77" fillId="0" borderId="92" xfId="35" applyNumberFormat="1" applyFont="1" applyFill="1" applyBorder="1" applyAlignment="1" quotePrefix="1">
      <alignment horizontal="center"/>
      <protection/>
    </xf>
    <xf numFmtId="191" fontId="77" fillId="0" borderId="89" xfId="35" applyNumberFormat="1" applyFont="1" applyFill="1" applyBorder="1" applyAlignment="1" quotePrefix="1">
      <alignment horizontal="center"/>
      <protection/>
    </xf>
    <xf numFmtId="0" fontId="78" fillId="24" borderId="89" xfId="35" applyFont="1" applyFill="1" applyBorder="1" applyAlignment="1">
      <alignment horizontal="center"/>
      <protection/>
    </xf>
    <xf numFmtId="0" fontId="77" fillId="24" borderId="89" xfId="35" applyNumberFormat="1" applyFont="1" applyFill="1" applyBorder="1" applyAlignment="1" quotePrefix="1">
      <alignment horizontal="center"/>
      <protection/>
    </xf>
    <xf numFmtId="0" fontId="79" fillId="0" borderId="89" xfId="35" applyFont="1" applyFill="1" applyBorder="1" applyAlignment="1">
      <alignment horizontal="center"/>
      <protection/>
    </xf>
    <xf numFmtId="0" fontId="3" fillId="32" borderId="12" xfId="35" applyFont="1" applyFill="1" applyBorder="1" applyAlignment="1">
      <alignment horizontal="center"/>
      <protection/>
    </xf>
    <xf numFmtId="0" fontId="7" fillId="24" borderId="29" xfId="35" applyFont="1" applyFill="1" applyBorder="1" applyAlignment="1">
      <alignment horizontal="center"/>
      <protection/>
    </xf>
    <xf numFmtId="0" fontId="5" fillId="24" borderId="0" xfId="35" applyFont="1" applyFill="1" applyBorder="1">
      <alignment/>
      <protection/>
    </xf>
    <xf numFmtId="0" fontId="5" fillId="24" borderId="0" xfId="35" applyFont="1" applyFill="1">
      <alignment/>
      <protection/>
    </xf>
    <xf numFmtId="0" fontId="10" fillId="21" borderId="0" xfId="35" applyFont="1" applyFill="1">
      <alignment/>
      <protection/>
    </xf>
    <xf numFmtId="0" fontId="10" fillId="0" borderId="0" xfId="35" applyFont="1" applyFill="1">
      <alignment/>
      <protection/>
    </xf>
    <xf numFmtId="0" fontId="72" fillId="24" borderId="0" xfId="40" applyFont="1" applyFill="1">
      <alignment/>
      <protection/>
    </xf>
    <xf numFmtId="0" fontId="71" fillId="24" borderId="0" xfId="40" applyFont="1" applyFill="1" applyBorder="1" applyAlignment="1" quotePrefix="1">
      <alignment horizontal="left"/>
      <protection/>
    </xf>
    <xf numFmtId="0" fontId="7" fillId="24" borderId="10" xfId="40" applyFont="1" applyFill="1" applyBorder="1" applyAlignment="1">
      <alignment horizontal="center"/>
      <protection/>
    </xf>
    <xf numFmtId="0" fontId="84" fillId="4" borderId="82" xfId="33" applyFont="1" applyFill="1" applyBorder="1" applyAlignment="1">
      <alignment horizontal="center" vertical="center"/>
      <protection/>
    </xf>
    <xf numFmtId="0" fontId="75" fillId="4" borderId="82" xfId="33" applyFont="1" applyFill="1" applyBorder="1" applyAlignment="1">
      <alignment horizontal="center" vertical="center" wrapText="1"/>
      <protection/>
    </xf>
    <xf numFmtId="190" fontId="5" fillId="4" borderId="82" xfId="33" applyNumberFormat="1" applyFont="1" applyFill="1" applyBorder="1" applyAlignment="1" quotePrefix="1">
      <alignment horizontal="center" vertical="center"/>
      <protection/>
    </xf>
    <xf numFmtId="0" fontId="7" fillId="24" borderId="10" xfId="40" applyFont="1" applyFill="1" applyBorder="1" applyAlignment="1" quotePrefix="1">
      <alignment horizontal="center"/>
      <protection/>
    </xf>
    <xf numFmtId="0" fontId="7" fillId="24" borderId="92" xfId="33" applyFont="1" applyFill="1" applyBorder="1">
      <alignment/>
      <protection/>
    </xf>
    <xf numFmtId="192" fontId="85" fillId="24" borderId="92" xfId="33" applyNumberFormat="1" applyFont="1" applyFill="1" applyBorder="1" applyAlignment="1">
      <alignment horizontal="center"/>
      <protection/>
    </xf>
    <xf numFmtId="0" fontId="10" fillId="21" borderId="0" xfId="35" applyFont="1" applyFill="1" applyBorder="1">
      <alignment/>
      <protection/>
    </xf>
    <xf numFmtId="0" fontId="7" fillId="24" borderId="88" xfId="33" applyFont="1" applyFill="1" applyBorder="1">
      <alignment/>
      <protection/>
    </xf>
    <xf numFmtId="192" fontId="85" fillId="24" borderId="88" xfId="33" applyNumberFormat="1" applyFont="1" applyFill="1" applyBorder="1" applyAlignment="1">
      <alignment horizontal="center"/>
      <protection/>
    </xf>
    <xf numFmtId="0" fontId="7" fillId="24" borderId="89" xfId="33" applyFont="1" applyFill="1" applyBorder="1" applyAlignment="1">
      <alignment horizontal="left" wrapText="1"/>
      <protection/>
    </xf>
    <xf numFmtId="192" fontId="85" fillId="24" borderId="89" xfId="33" applyNumberFormat="1" applyFont="1" applyFill="1" applyBorder="1" applyAlignment="1">
      <alignment horizontal="center"/>
      <protection/>
    </xf>
    <xf numFmtId="0" fontId="68" fillId="32" borderId="0" xfId="35" applyFill="1">
      <alignment/>
      <protection/>
    </xf>
    <xf numFmtId="0" fontId="3" fillId="0" borderId="0" xfId="35" applyFont="1" applyFill="1" applyAlignment="1">
      <alignment horizontal="center"/>
      <protection/>
    </xf>
    <xf numFmtId="176" fontId="4" fillId="26" borderId="12" xfId="0" applyNumberFormat="1" applyFont="1" applyFill="1" applyBorder="1" applyAlignment="1" applyProtection="1" quotePrefix="1">
      <alignment horizontal="center" wrapText="1"/>
      <protection/>
    </xf>
    <xf numFmtId="176" fontId="1" fillId="24" borderId="90" xfId="0" applyNumberFormat="1" applyFont="1" applyFill="1" applyBorder="1" applyAlignment="1" applyProtection="1">
      <alignment/>
      <protection locked="0"/>
    </xf>
    <xf numFmtId="176" fontId="127" fillId="33" borderId="0" xfId="0" applyNumberFormat="1" applyFont="1" applyFill="1" applyBorder="1" applyAlignment="1" applyProtection="1" quotePrefix="1">
      <alignment horizontal="center"/>
      <protection/>
    </xf>
    <xf numFmtId="193" fontId="128" fillId="33" borderId="0" xfId="0" applyNumberFormat="1" applyFont="1" applyFill="1" applyBorder="1" applyAlignment="1" applyProtection="1" quotePrefix="1">
      <alignment horizontal="center"/>
      <protection/>
    </xf>
    <xf numFmtId="176" fontId="129" fillId="34" borderId="0" xfId="0" applyNumberFormat="1" applyFont="1" applyFill="1" applyBorder="1" applyAlignment="1" applyProtection="1" quotePrefix="1">
      <alignment horizontal="center"/>
      <protection/>
    </xf>
    <xf numFmtId="0" fontId="130" fillId="34" borderId="0" xfId="37" applyFont="1" applyFill="1" applyBorder="1" applyAlignment="1" applyProtection="1">
      <alignment horizontal="center"/>
      <protection/>
    </xf>
    <xf numFmtId="193" fontId="130" fillId="34" borderId="0" xfId="37" applyNumberFormat="1" applyFont="1" applyFill="1" applyBorder="1" applyAlignment="1" applyProtection="1">
      <alignment horizontal="center"/>
      <protection/>
    </xf>
    <xf numFmtId="176" fontId="130" fillId="34" borderId="0" xfId="37" applyNumberFormat="1" applyFont="1" applyFill="1" applyBorder="1" applyAlignment="1" applyProtection="1">
      <alignment horizontal="center"/>
      <protection/>
    </xf>
    <xf numFmtId="178" fontId="45" fillId="20" borderId="0" xfId="0" applyNumberFormat="1" applyFont="1" applyFill="1" applyBorder="1" applyAlignment="1" applyProtection="1">
      <alignment horizontal="center" vertical="center"/>
      <protection/>
    </xf>
    <xf numFmtId="194" fontId="1" fillId="24" borderId="35" xfId="0" applyNumberFormat="1" applyFont="1" applyFill="1" applyBorder="1" applyAlignment="1" applyProtection="1">
      <alignment horizontal="center"/>
      <protection/>
    </xf>
    <xf numFmtId="194" fontId="1" fillId="30" borderId="35" xfId="0" applyNumberFormat="1" applyFont="1" applyFill="1" applyBorder="1" applyAlignment="1" applyProtection="1">
      <alignment horizontal="center"/>
      <protection/>
    </xf>
    <xf numFmtId="194" fontId="1" fillId="24" borderId="54" xfId="0" applyNumberFormat="1" applyFont="1" applyFill="1" applyBorder="1" applyAlignment="1" applyProtection="1">
      <alignment horizontal="center"/>
      <protection/>
    </xf>
    <xf numFmtId="194" fontId="1" fillId="30" borderId="54" xfId="0" applyNumberFormat="1" applyFont="1" applyFill="1" applyBorder="1" applyAlignment="1" applyProtection="1">
      <alignment horizontal="center"/>
      <protection/>
    </xf>
    <xf numFmtId="194" fontId="1" fillId="24" borderId="61" xfId="0" applyNumberFormat="1" applyFont="1" applyFill="1" applyBorder="1" applyAlignment="1" applyProtection="1">
      <alignment horizontal="center"/>
      <protection/>
    </xf>
    <xf numFmtId="194" fontId="1" fillId="30" borderId="61" xfId="0" applyNumberFormat="1" applyFont="1" applyFill="1" applyBorder="1" applyAlignment="1" applyProtection="1">
      <alignment horizontal="center"/>
      <protection/>
    </xf>
    <xf numFmtId="194" fontId="1" fillId="24" borderId="33" xfId="0" applyNumberFormat="1" applyFont="1" applyFill="1" applyBorder="1" applyAlignment="1" applyProtection="1">
      <alignment horizontal="center"/>
      <protection/>
    </xf>
    <xf numFmtId="194" fontId="1" fillId="30" borderId="33" xfId="0" applyNumberFormat="1" applyFont="1" applyFill="1" applyBorder="1" applyAlignment="1" applyProtection="1">
      <alignment horizontal="center"/>
      <protection/>
    </xf>
    <xf numFmtId="194" fontId="1" fillId="24" borderId="62" xfId="0" applyNumberFormat="1" applyFont="1" applyFill="1" applyBorder="1" applyAlignment="1" applyProtection="1">
      <alignment horizontal="center"/>
      <protection/>
    </xf>
    <xf numFmtId="194" fontId="1" fillId="30" borderId="62" xfId="0" applyNumberFormat="1" applyFont="1" applyFill="1" applyBorder="1" applyAlignment="1" applyProtection="1">
      <alignment horizontal="center"/>
      <protection/>
    </xf>
    <xf numFmtId="194" fontId="1" fillId="24" borderId="64" xfId="0" applyNumberFormat="1" applyFont="1" applyFill="1" applyBorder="1" applyAlignment="1" applyProtection="1">
      <alignment horizontal="center"/>
      <protection/>
    </xf>
    <xf numFmtId="194" fontId="1" fillId="30" borderId="64" xfId="0" applyNumberFormat="1" applyFont="1" applyFill="1" applyBorder="1" applyAlignment="1" applyProtection="1">
      <alignment horizontal="center"/>
      <protection/>
    </xf>
    <xf numFmtId="194" fontId="1" fillId="24" borderId="43" xfId="0" applyNumberFormat="1" applyFont="1" applyFill="1" applyBorder="1" applyAlignment="1" applyProtection="1">
      <alignment horizontal="center"/>
      <protection/>
    </xf>
    <xf numFmtId="194" fontId="1" fillId="30" borderId="43" xfId="0" applyNumberFormat="1" applyFont="1" applyFill="1" applyBorder="1" applyAlignment="1" applyProtection="1">
      <alignment horizontal="center"/>
      <protection/>
    </xf>
    <xf numFmtId="194" fontId="1" fillId="24" borderId="47" xfId="0" applyNumberFormat="1" applyFont="1" applyFill="1" applyBorder="1" applyAlignment="1" applyProtection="1">
      <alignment horizontal="center"/>
      <protection/>
    </xf>
    <xf numFmtId="194" fontId="1" fillId="30" borderId="47" xfId="0" applyNumberFormat="1" applyFont="1" applyFill="1" applyBorder="1" applyAlignment="1" applyProtection="1">
      <alignment horizontal="center"/>
      <protection/>
    </xf>
    <xf numFmtId="0" fontId="131" fillId="32" borderId="0" xfId="0" applyFont="1" applyFill="1" applyAlignment="1">
      <alignment vertical="center" wrapText="1"/>
    </xf>
    <xf numFmtId="176" fontId="1" fillId="32" borderId="0" xfId="0" applyNumberFormat="1" applyFont="1" applyFill="1" applyAlignment="1" applyProtection="1">
      <alignment/>
      <protection/>
    </xf>
    <xf numFmtId="177" fontId="132" fillId="20" borderId="12" xfId="0" applyNumberFormat="1" applyFont="1" applyFill="1" applyBorder="1" applyAlignment="1" applyProtection="1">
      <alignment horizontal="center"/>
      <protection locked="0"/>
    </xf>
    <xf numFmtId="178" fontId="133" fillId="20" borderId="12" xfId="0" applyNumberFormat="1" applyFont="1" applyFill="1" applyBorder="1" applyAlignment="1" applyProtection="1">
      <alignment horizontal="center" vertical="center"/>
      <protection/>
    </xf>
    <xf numFmtId="176" fontId="3" fillId="24" borderId="0" xfId="0" applyNumberFormat="1" applyFont="1" applyFill="1" applyBorder="1" applyAlignment="1" applyProtection="1">
      <alignment/>
      <protection/>
    </xf>
    <xf numFmtId="176" fontId="3" fillId="27" borderId="34" xfId="0" applyNumberFormat="1" applyFont="1" applyFill="1" applyBorder="1" applyAlignment="1" applyProtection="1">
      <alignment/>
      <protection/>
    </xf>
    <xf numFmtId="188" fontId="1" fillId="24" borderId="91" xfId="0" applyNumberFormat="1" applyFont="1" applyFill="1" applyBorder="1" applyAlignment="1" applyProtection="1">
      <alignment/>
      <protection/>
    </xf>
    <xf numFmtId="188" fontId="1" fillId="24" borderId="93" xfId="0" applyNumberFormat="1" applyFont="1" applyFill="1" applyBorder="1" applyAlignment="1" applyProtection="1">
      <alignment/>
      <protection/>
    </xf>
    <xf numFmtId="176" fontId="64" fillId="24" borderId="94" xfId="0" applyNumberFormat="1" applyFont="1" applyFill="1" applyBorder="1" applyAlignment="1" applyProtection="1">
      <alignment/>
      <protection/>
    </xf>
    <xf numFmtId="176" fontId="1" fillId="24" borderId="94" xfId="0" applyNumberFormat="1" applyFont="1" applyFill="1" applyBorder="1" applyAlignment="1" applyProtection="1">
      <alignment/>
      <protection/>
    </xf>
    <xf numFmtId="176" fontId="1" fillId="24" borderId="95" xfId="0" applyNumberFormat="1" applyFont="1" applyFill="1" applyBorder="1" applyAlignment="1" applyProtection="1">
      <alignment/>
      <protection/>
    </xf>
    <xf numFmtId="176" fontId="3" fillId="20" borderId="96" xfId="0" applyNumberFormat="1" applyFont="1" applyFill="1" applyBorder="1" applyAlignment="1" applyProtection="1">
      <alignment/>
      <protection/>
    </xf>
    <xf numFmtId="176" fontId="1" fillId="30" borderId="90" xfId="0" applyNumberFormat="1" applyFont="1" applyFill="1" applyBorder="1" applyAlignment="1" applyProtection="1">
      <alignment/>
      <protection locked="0"/>
    </xf>
    <xf numFmtId="176" fontId="3" fillId="20" borderId="97" xfId="0" applyNumberFormat="1" applyFont="1" applyFill="1" applyBorder="1" applyAlignment="1" applyProtection="1">
      <alignment/>
      <protection/>
    </xf>
    <xf numFmtId="0" fontId="134" fillId="35" borderId="98" xfId="0" applyFont="1" applyFill="1" applyBorder="1" applyAlignment="1" applyProtection="1">
      <alignment/>
      <protection/>
    </xf>
    <xf numFmtId="176" fontId="135" fillId="35" borderId="21" xfId="0" applyNumberFormat="1" applyFont="1" applyFill="1" applyBorder="1" applyAlignment="1" applyProtection="1">
      <alignment/>
      <protection/>
    </xf>
    <xf numFmtId="176" fontId="135" fillId="35" borderId="99" xfId="0" applyNumberFormat="1" applyFont="1" applyFill="1" applyBorder="1" applyAlignment="1" applyProtection="1">
      <alignment/>
      <protection/>
    </xf>
    <xf numFmtId="0" fontId="134" fillId="35" borderId="100" xfId="0" applyFont="1" applyFill="1" applyBorder="1" applyAlignment="1" applyProtection="1">
      <alignment/>
      <protection/>
    </xf>
    <xf numFmtId="176" fontId="135" fillId="35" borderId="0" xfId="0" applyNumberFormat="1" applyFont="1" applyFill="1" applyBorder="1" applyAlignment="1" applyProtection="1">
      <alignment/>
      <protection/>
    </xf>
    <xf numFmtId="176" fontId="135" fillId="35" borderId="101" xfId="0" applyNumberFormat="1" applyFont="1" applyFill="1" applyBorder="1" applyAlignment="1" applyProtection="1">
      <alignment/>
      <protection/>
    </xf>
    <xf numFmtId="0" fontId="134" fillId="35" borderId="102" xfId="0" applyFont="1" applyFill="1" applyBorder="1" applyAlignment="1" applyProtection="1">
      <alignment/>
      <protection/>
    </xf>
    <xf numFmtId="176" fontId="135" fillId="35" borderId="24" xfId="0" applyNumberFormat="1" applyFont="1" applyFill="1" applyBorder="1" applyAlignment="1" applyProtection="1">
      <alignment/>
      <protection/>
    </xf>
    <xf numFmtId="176" fontId="135" fillId="35" borderId="32" xfId="0" applyNumberFormat="1" applyFont="1" applyFill="1" applyBorder="1" applyAlignment="1" applyProtection="1">
      <alignment/>
      <protection/>
    </xf>
    <xf numFmtId="176" fontId="136" fillId="24" borderId="0" xfId="0" applyNumberFormat="1" applyFont="1" applyFill="1" applyAlignment="1" applyProtection="1">
      <alignment/>
      <protection/>
    </xf>
    <xf numFmtId="0" fontId="97" fillId="24" borderId="0" xfId="41" applyFont="1" applyFill="1" applyBorder="1">
      <alignment/>
      <protection/>
    </xf>
    <xf numFmtId="0" fontId="37" fillId="27" borderId="21" xfId="41" applyFont="1" applyFill="1" applyBorder="1">
      <alignment/>
      <protection/>
    </xf>
    <xf numFmtId="0" fontId="37" fillId="27" borderId="99" xfId="41" applyFont="1" applyFill="1" applyBorder="1">
      <alignment/>
      <protection/>
    </xf>
    <xf numFmtId="0" fontId="37" fillId="27" borderId="0" xfId="41" applyFont="1" applyFill="1" applyBorder="1">
      <alignment/>
      <protection/>
    </xf>
    <xf numFmtId="0" fontId="37" fillId="27" borderId="101" xfId="41" applyFont="1" applyFill="1" applyBorder="1">
      <alignment/>
      <protection/>
    </xf>
    <xf numFmtId="0" fontId="37" fillId="27" borderId="24" xfId="41" applyFont="1" applyFill="1" applyBorder="1">
      <alignment/>
      <protection/>
    </xf>
    <xf numFmtId="0" fontId="37" fillId="27" borderId="32" xfId="41" applyFont="1" applyFill="1" applyBorder="1">
      <alignment/>
      <protection/>
    </xf>
    <xf numFmtId="0" fontId="98" fillId="24" borderId="0" xfId="41" applyFont="1" applyFill="1" applyBorder="1">
      <alignment/>
      <protection/>
    </xf>
    <xf numFmtId="194" fontId="1" fillId="24" borderId="61" xfId="0" applyNumberFormat="1" applyFont="1" applyFill="1" applyBorder="1" applyAlignment="1" applyProtection="1">
      <alignment horizontal="center"/>
      <protection locked="0"/>
    </xf>
    <xf numFmtId="194" fontId="1" fillId="24" borderId="33" xfId="0" applyNumberFormat="1" applyFont="1" applyFill="1" applyBorder="1" applyAlignment="1" applyProtection="1">
      <alignment horizontal="center"/>
      <protection locked="0"/>
    </xf>
    <xf numFmtId="194" fontId="1" fillId="24" borderId="62" xfId="0" applyNumberFormat="1" applyFont="1" applyFill="1" applyBorder="1" applyAlignment="1" applyProtection="1">
      <alignment horizontal="center"/>
      <protection locked="0"/>
    </xf>
    <xf numFmtId="194" fontId="1" fillId="24" borderId="64" xfId="0" applyNumberFormat="1" applyFont="1" applyFill="1" applyBorder="1" applyAlignment="1" applyProtection="1">
      <alignment horizontal="center"/>
      <protection locked="0"/>
    </xf>
    <xf numFmtId="194" fontId="1" fillId="24" borderId="43" xfId="0" applyNumberFormat="1" applyFont="1" applyFill="1" applyBorder="1" applyAlignment="1" applyProtection="1">
      <alignment horizontal="center"/>
      <protection locked="0"/>
    </xf>
    <xf numFmtId="0" fontId="35" fillId="21" borderId="0" xfId="42" applyFont="1" applyFill="1">
      <alignment/>
      <protection/>
    </xf>
    <xf numFmtId="0" fontId="36" fillId="21" borderId="0" xfId="42" applyFont="1" applyFill="1" applyBorder="1" applyAlignment="1">
      <alignment vertical="center"/>
      <protection/>
    </xf>
    <xf numFmtId="181" fontId="5" fillId="24" borderId="15" xfId="42" applyNumberFormat="1" applyFont="1" applyFill="1" applyBorder="1" applyAlignment="1">
      <alignment horizontal="right"/>
      <protection/>
    </xf>
    <xf numFmtId="0" fontId="37" fillId="24" borderId="0" xfId="42" applyFont="1" applyFill="1" applyBorder="1">
      <alignment/>
      <protection/>
    </xf>
    <xf numFmtId="0" fontId="37" fillId="24" borderId="16" xfId="42" applyFont="1" applyFill="1" applyBorder="1">
      <alignment/>
      <protection/>
    </xf>
    <xf numFmtId="0" fontId="58" fillId="24" borderId="0" xfId="41" applyFont="1" applyFill="1" applyBorder="1">
      <alignment/>
      <protection/>
    </xf>
    <xf numFmtId="0" fontId="37" fillId="27" borderId="21" xfId="42" applyFont="1" applyFill="1" applyBorder="1">
      <alignment/>
      <protection/>
    </xf>
    <xf numFmtId="0" fontId="37" fillId="27" borderId="99" xfId="42" applyFont="1" applyFill="1" applyBorder="1">
      <alignment/>
      <protection/>
    </xf>
    <xf numFmtId="0" fontId="37" fillId="27" borderId="0" xfId="42" applyFont="1" applyFill="1" applyBorder="1">
      <alignment/>
      <protection/>
    </xf>
    <xf numFmtId="0" fontId="37" fillId="27" borderId="101" xfId="42" applyFont="1" applyFill="1" applyBorder="1">
      <alignment/>
      <protection/>
    </xf>
    <xf numFmtId="0" fontId="37" fillId="27" borderId="24" xfId="42" applyFont="1" applyFill="1" applyBorder="1">
      <alignment/>
      <protection/>
    </xf>
    <xf numFmtId="0" fontId="37" fillId="27" borderId="32" xfId="42" applyFont="1" applyFill="1" applyBorder="1">
      <alignment/>
      <protection/>
    </xf>
    <xf numFmtId="0" fontId="37" fillId="36" borderId="21" xfId="41" applyFont="1" applyFill="1" applyBorder="1">
      <alignment/>
      <protection/>
    </xf>
    <xf numFmtId="0" fontId="37" fillId="36" borderId="99" xfId="41" applyFont="1" applyFill="1" applyBorder="1">
      <alignment/>
      <protection/>
    </xf>
    <xf numFmtId="0" fontId="39" fillId="36" borderId="100" xfId="41" applyFont="1" applyFill="1" applyBorder="1">
      <alignment/>
      <protection/>
    </xf>
    <xf numFmtId="0" fontId="37" fillId="36" borderId="0" xfId="41" applyFont="1" applyFill="1" applyBorder="1">
      <alignment/>
      <protection/>
    </xf>
    <xf numFmtId="0" fontId="37" fillId="36" borderId="101" xfId="41" applyFont="1" applyFill="1" applyBorder="1">
      <alignment/>
      <protection/>
    </xf>
    <xf numFmtId="0" fontId="39" fillId="36" borderId="102" xfId="41" applyFont="1" applyFill="1" applyBorder="1">
      <alignment/>
      <protection/>
    </xf>
    <xf numFmtId="0" fontId="37" fillId="36" borderId="24" xfId="41" applyFont="1" applyFill="1" applyBorder="1">
      <alignment/>
      <protection/>
    </xf>
    <xf numFmtId="0" fontId="37" fillId="36" borderId="32" xfId="41" applyFont="1" applyFill="1" applyBorder="1">
      <alignment/>
      <protection/>
    </xf>
    <xf numFmtId="0" fontId="39" fillId="32" borderId="0" xfId="41" applyFont="1" applyFill="1" applyBorder="1">
      <alignment/>
      <protection/>
    </xf>
    <xf numFmtId="0" fontId="37" fillId="32" borderId="0" xfId="41" applyFont="1" applyFill="1" applyBorder="1">
      <alignment/>
      <protection/>
    </xf>
    <xf numFmtId="188" fontId="1" fillId="24" borderId="103" xfId="0" applyNumberFormat="1" applyFont="1" applyFill="1" applyBorder="1" applyAlignment="1" applyProtection="1">
      <alignment/>
      <protection/>
    </xf>
    <xf numFmtId="176" fontId="3" fillId="26" borderId="36" xfId="0" applyNumberFormat="1" applyFont="1" applyFill="1" applyBorder="1" applyAlignment="1" applyProtection="1">
      <alignment/>
      <protection/>
    </xf>
    <xf numFmtId="176" fontId="3" fillId="26" borderId="37" xfId="0" applyNumberFormat="1" applyFont="1" applyFill="1" applyBorder="1" applyAlignment="1" applyProtection="1">
      <alignment/>
      <protection/>
    </xf>
    <xf numFmtId="176" fontId="3" fillId="26" borderId="38" xfId="0" applyNumberFormat="1" applyFont="1" applyFill="1" applyBorder="1" applyAlignment="1" applyProtection="1">
      <alignment/>
      <protection/>
    </xf>
    <xf numFmtId="176" fontId="3" fillId="26" borderId="40" xfId="0" applyNumberFormat="1" applyFont="1" applyFill="1" applyBorder="1" applyAlignment="1" applyProtection="1">
      <alignment/>
      <protection/>
    </xf>
    <xf numFmtId="194" fontId="1" fillId="30" borderId="104" xfId="0" applyNumberFormat="1" applyFont="1" applyFill="1" applyBorder="1" applyAlignment="1" applyProtection="1">
      <alignment horizontal="center"/>
      <protection/>
    </xf>
    <xf numFmtId="176" fontId="1" fillId="24" borderId="104" xfId="0" applyNumberFormat="1" applyFont="1" applyFill="1" applyBorder="1" applyAlignment="1" applyProtection="1">
      <alignment/>
      <protection locked="0"/>
    </xf>
    <xf numFmtId="176" fontId="1" fillId="30" borderId="104" xfId="0" applyNumberFormat="1" applyFont="1" applyFill="1" applyBorder="1" applyAlignment="1" applyProtection="1">
      <alignment/>
      <protection locked="0"/>
    </xf>
    <xf numFmtId="176" fontId="3" fillId="26" borderId="10" xfId="0" applyNumberFormat="1" applyFont="1" applyFill="1" applyBorder="1" applyAlignment="1" applyProtection="1">
      <alignment/>
      <protection/>
    </xf>
    <xf numFmtId="176" fontId="3" fillId="27" borderId="36" xfId="0" applyNumberFormat="1" applyFont="1" applyFill="1" applyBorder="1" applyAlignment="1" applyProtection="1">
      <alignment/>
      <protection/>
    </xf>
    <xf numFmtId="176" fontId="3" fillId="27" borderId="37" xfId="0" applyNumberFormat="1" applyFont="1" applyFill="1" applyBorder="1" applyAlignment="1" applyProtection="1">
      <alignment/>
      <protection/>
    </xf>
    <xf numFmtId="176" fontId="3" fillId="27" borderId="48" xfId="0" applyNumberFormat="1" applyFont="1" applyFill="1" applyBorder="1" applyAlignment="1" applyProtection="1">
      <alignment/>
      <protection/>
    </xf>
    <xf numFmtId="176" fontId="3" fillId="27" borderId="55" xfId="0" applyNumberFormat="1" applyFont="1" applyFill="1" applyBorder="1" applyAlignment="1" applyProtection="1">
      <alignment/>
      <protection/>
    </xf>
    <xf numFmtId="176" fontId="3" fillId="27" borderId="67" xfId="0" applyNumberFormat="1" applyFont="1" applyFill="1" applyBorder="1" applyAlignment="1" applyProtection="1">
      <alignment/>
      <protection/>
    </xf>
    <xf numFmtId="176" fontId="3" fillId="27" borderId="68" xfId="0" applyNumberFormat="1" applyFont="1" applyFill="1" applyBorder="1" applyAlignment="1" applyProtection="1">
      <alignment/>
      <protection/>
    </xf>
    <xf numFmtId="176" fontId="3" fillId="27" borderId="69" xfId="0" applyNumberFormat="1" applyFont="1" applyFill="1" applyBorder="1" applyAlignment="1" applyProtection="1">
      <alignment/>
      <protection/>
    </xf>
    <xf numFmtId="176" fontId="3" fillId="27" borderId="65" xfId="0" applyNumberFormat="1" applyFont="1" applyFill="1" applyBorder="1" applyAlignment="1" applyProtection="1">
      <alignment/>
      <protection/>
    </xf>
    <xf numFmtId="176" fontId="3" fillId="27" borderId="70" xfId="0" applyNumberFormat="1" applyFont="1" applyFill="1" applyBorder="1" applyAlignment="1" applyProtection="1">
      <alignment/>
      <protection/>
    </xf>
    <xf numFmtId="176" fontId="3" fillId="27" borderId="63" xfId="0" applyNumberFormat="1" applyFont="1" applyFill="1" applyBorder="1" applyAlignment="1" applyProtection="1">
      <alignment/>
      <protection/>
    </xf>
    <xf numFmtId="188" fontId="1" fillId="24" borderId="76" xfId="0" applyNumberFormat="1" applyFont="1" applyFill="1" applyBorder="1" applyAlignment="1" applyProtection="1">
      <alignment/>
      <protection/>
    </xf>
    <xf numFmtId="176" fontId="64" fillId="24" borderId="24" xfId="0" applyNumberFormat="1" applyFont="1" applyFill="1" applyBorder="1" applyAlignment="1" applyProtection="1">
      <alignment/>
      <protection/>
    </xf>
    <xf numFmtId="194" fontId="1" fillId="24" borderId="47" xfId="0" applyNumberFormat="1" applyFont="1" applyFill="1" applyBorder="1" applyAlignment="1" applyProtection="1">
      <alignment horizontal="center"/>
      <protection locked="0"/>
    </xf>
    <xf numFmtId="188" fontId="1" fillId="24" borderId="105" xfId="0" applyNumberFormat="1" applyFont="1" applyFill="1" applyBorder="1" applyAlignment="1" applyProtection="1">
      <alignment/>
      <protection/>
    </xf>
    <xf numFmtId="176" fontId="1" fillId="24" borderId="106" xfId="0" applyNumberFormat="1" applyFont="1" applyFill="1" applyBorder="1" applyAlignment="1" applyProtection="1">
      <alignment/>
      <protection/>
    </xf>
    <xf numFmtId="176" fontId="1" fillId="24" borderId="107" xfId="0" applyNumberFormat="1" applyFont="1" applyFill="1" applyBorder="1" applyAlignment="1" applyProtection="1">
      <alignment/>
      <protection/>
    </xf>
    <xf numFmtId="176" fontId="64" fillId="24" borderId="59" xfId="0" applyNumberFormat="1" applyFont="1" applyFill="1" applyBorder="1" applyAlignment="1" applyProtection="1">
      <alignment/>
      <protection/>
    </xf>
    <xf numFmtId="176" fontId="3" fillId="26" borderId="66" xfId="0" applyNumberFormat="1" applyFont="1" applyFill="1" applyBorder="1" applyAlignment="1" applyProtection="1">
      <alignment/>
      <protection/>
    </xf>
    <xf numFmtId="176" fontId="3" fillId="29" borderId="51" xfId="0" applyNumberFormat="1" applyFont="1" applyFill="1" applyBorder="1" applyAlignment="1" applyProtection="1">
      <alignment/>
      <protection/>
    </xf>
    <xf numFmtId="176" fontId="3" fillId="29" borderId="108" xfId="0" applyNumberFormat="1" applyFont="1" applyFill="1" applyBorder="1" applyAlignment="1" applyProtection="1">
      <alignment/>
      <protection/>
    </xf>
    <xf numFmtId="176" fontId="1" fillId="29" borderId="45" xfId="0" applyNumberFormat="1" applyFont="1" applyFill="1" applyBorder="1" applyAlignment="1" applyProtection="1">
      <alignment/>
      <protection/>
    </xf>
    <xf numFmtId="176" fontId="1" fillId="29" borderId="46" xfId="0" applyNumberFormat="1" applyFont="1" applyFill="1" applyBorder="1" applyAlignment="1" applyProtection="1">
      <alignment/>
      <protection/>
    </xf>
    <xf numFmtId="0" fontId="137" fillId="37" borderId="0" xfId="41" applyFont="1" applyFill="1" applyBorder="1">
      <alignment/>
      <protection/>
    </xf>
    <xf numFmtId="0" fontId="39" fillId="27" borderId="100" xfId="41" applyFont="1" applyFill="1" applyBorder="1">
      <alignment/>
      <protection/>
    </xf>
    <xf numFmtId="0" fontId="39" fillId="27" borderId="102" xfId="41" applyFont="1" applyFill="1" applyBorder="1">
      <alignment/>
      <protection/>
    </xf>
    <xf numFmtId="0" fontId="137" fillId="34" borderId="0" xfId="41" applyFont="1" applyFill="1" applyBorder="1">
      <alignment/>
      <protection/>
    </xf>
    <xf numFmtId="0" fontId="138" fillId="34" borderId="0" xfId="41" applyFont="1" applyFill="1" applyBorder="1">
      <alignment/>
      <protection/>
    </xf>
    <xf numFmtId="0" fontId="58" fillId="36" borderId="100" xfId="41" applyFont="1" applyFill="1" applyBorder="1">
      <alignment/>
      <protection/>
    </xf>
    <xf numFmtId="181" fontId="5" fillId="32" borderId="15" xfId="41" applyNumberFormat="1" applyFont="1" applyFill="1" applyBorder="1" applyAlignment="1">
      <alignment horizontal="right"/>
      <protection/>
    </xf>
    <xf numFmtId="0" fontId="37" fillId="32" borderId="0" xfId="42" applyFont="1" applyFill="1" applyBorder="1">
      <alignment/>
      <protection/>
    </xf>
    <xf numFmtId="176" fontId="3" fillId="30" borderId="40" xfId="0" applyNumberFormat="1" applyFont="1" applyFill="1" applyBorder="1" applyAlignment="1" applyProtection="1">
      <alignment/>
      <protection/>
    </xf>
    <xf numFmtId="0" fontId="71" fillId="24" borderId="0" xfId="38" applyFont="1" applyFill="1" applyBorder="1">
      <alignment/>
      <protection/>
    </xf>
    <xf numFmtId="0" fontId="7" fillId="24" borderId="0" xfId="41" applyFont="1" applyFill="1" applyBorder="1">
      <alignment/>
      <protection/>
    </xf>
    <xf numFmtId="0" fontId="7" fillId="24" borderId="0" xfId="41" applyFont="1" applyFill="1" applyBorder="1">
      <alignment/>
      <protection/>
    </xf>
    <xf numFmtId="0" fontId="7" fillId="27" borderId="98" xfId="41" applyFont="1" applyFill="1" applyBorder="1" quotePrefix="1">
      <alignment/>
      <protection/>
    </xf>
    <xf numFmtId="0" fontId="7" fillId="27" borderId="21" xfId="41" applyFont="1" applyFill="1" applyBorder="1">
      <alignment/>
      <protection/>
    </xf>
    <xf numFmtId="0" fontId="7" fillId="27" borderId="100" xfId="41" applyFont="1" applyFill="1" applyBorder="1" quotePrefix="1">
      <alignment/>
      <protection/>
    </xf>
    <xf numFmtId="0" fontId="7" fillId="27" borderId="0" xfId="41" applyFont="1" applyFill="1" applyBorder="1">
      <alignment/>
      <protection/>
    </xf>
    <xf numFmtId="0" fontId="7" fillId="27" borderId="102" xfId="41" applyFont="1" applyFill="1" applyBorder="1" quotePrefix="1">
      <alignment/>
      <protection/>
    </xf>
    <xf numFmtId="0" fontId="7" fillId="27" borderId="24" xfId="41" applyFont="1" applyFill="1" applyBorder="1">
      <alignment/>
      <protection/>
    </xf>
    <xf numFmtId="0" fontId="7" fillId="24" borderId="0" xfId="42" applyFont="1" applyFill="1" applyBorder="1">
      <alignment/>
      <protection/>
    </xf>
    <xf numFmtId="0" fontId="7" fillId="24" borderId="0" xfId="42" applyFont="1" applyFill="1" applyBorder="1">
      <alignment/>
      <protection/>
    </xf>
    <xf numFmtId="0" fontId="7" fillId="27" borderId="98" xfId="42" applyFont="1" applyFill="1" applyBorder="1" quotePrefix="1">
      <alignment/>
      <protection/>
    </xf>
    <xf numFmtId="0" fontId="7" fillId="27" borderId="21" xfId="42" applyFont="1" applyFill="1" applyBorder="1">
      <alignment/>
      <protection/>
    </xf>
    <xf numFmtId="0" fontId="7" fillId="27" borderId="100" xfId="42" applyFont="1" applyFill="1" applyBorder="1" quotePrefix="1">
      <alignment/>
      <protection/>
    </xf>
    <xf numFmtId="0" fontId="7" fillId="27" borderId="0" xfId="42" applyFont="1" applyFill="1" applyBorder="1">
      <alignment/>
      <protection/>
    </xf>
    <xf numFmtId="0" fontId="7" fillId="27" borderId="102" xfId="42" applyFont="1" applyFill="1" applyBorder="1" quotePrefix="1">
      <alignment/>
      <protection/>
    </xf>
    <xf numFmtId="0" fontId="7" fillId="27" borderId="24" xfId="42" applyFont="1" applyFill="1" applyBorder="1">
      <alignment/>
      <protection/>
    </xf>
    <xf numFmtId="0" fontId="7" fillId="32" borderId="0" xfId="41" applyFont="1" applyFill="1" applyBorder="1">
      <alignment/>
      <protection/>
    </xf>
    <xf numFmtId="0" fontId="7" fillId="36" borderId="98" xfId="41" applyFont="1" applyFill="1" applyBorder="1">
      <alignment/>
      <protection/>
    </xf>
    <xf numFmtId="0" fontId="7" fillId="36" borderId="21" xfId="41" applyFont="1" applyFill="1" applyBorder="1">
      <alignment/>
      <protection/>
    </xf>
    <xf numFmtId="0" fontId="7" fillId="36" borderId="100" xfId="41" applyFont="1" applyFill="1" applyBorder="1">
      <alignment/>
      <protection/>
    </xf>
    <xf numFmtId="0" fontId="7" fillId="36" borderId="0" xfId="41" applyFont="1" applyFill="1" applyBorder="1">
      <alignment/>
      <protection/>
    </xf>
    <xf numFmtId="0" fontId="7" fillId="36" borderId="102" xfId="41" applyFont="1" applyFill="1" applyBorder="1">
      <alignment/>
      <protection/>
    </xf>
    <xf numFmtId="0" fontId="7" fillId="36" borderId="24" xfId="41" applyFont="1" applyFill="1" applyBorder="1">
      <alignment/>
      <protection/>
    </xf>
    <xf numFmtId="0" fontId="7" fillId="36" borderId="102" xfId="41" applyFont="1" applyFill="1" applyBorder="1">
      <alignment/>
      <protection/>
    </xf>
    <xf numFmtId="0" fontId="5" fillId="24" borderId="0" xfId="41" applyFont="1" applyFill="1" applyBorder="1">
      <alignment/>
      <protection/>
    </xf>
    <xf numFmtId="0" fontId="54" fillId="24" borderId="0" xfId="41" applyFont="1" applyFill="1" applyBorder="1">
      <alignment/>
      <protection/>
    </xf>
    <xf numFmtId="0" fontId="7" fillId="24" borderId="0" xfId="38" applyFont="1" applyFill="1" applyBorder="1">
      <alignment/>
      <protection/>
    </xf>
    <xf numFmtId="0" fontId="7" fillId="36" borderId="98" xfId="41" applyFont="1" applyFill="1" applyBorder="1">
      <alignment/>
      <protection/>
    </xf>
    <xf numFmtId="0" fontId="7" fillId="36" borderId="21" xfId="41" applyFont="1" applyFill="1" applyBorder="1">
      <alignment/>
      <protection/>
    </xf>
    <xf numFmtId="0" fontId="7" fillId="36" borderId="100" xfId="41" applyFont="1" applyFill="1" applyBorder="1">
      <alignment/>
      <protection/>
    </xf>
    <xf numFmtId="0" fontId="7" fillId="36" borderId="0" xfId="41" applyFont="1" applyFill="1" applyBorder="1">
      <alignment/>
      <protection/>
    </xf>
    <xf numFmtId="0" fontId="7" fillId="36" borderId="24" xfId="41" applyFont="1" applyFill="1" applyBorder="1">
      <alignment/>
      <protection/>
    </xf>
    <xf numFmtId="0" fontId="7" fillId="32" borderId="0" xfId="41" applyFont="1" applyFill="1" applyBorder="1">
      <alignment/>
      <protection/>
    </xf>
    <xf numFmtId="0" fontId="7" fillId="36" borderId="100" xfId="41" applyFont="1" applyFill="1" applyBorder="1" quotePrefix="1">
      <alignment/>
      <protection/>
    </xf>
    <xf numFmtId="0" fontId="58" fillId="24" borderId="0" xfId="38" applyFont="1" applyFill="1" applyBorder="1">
      <alignment/>
      <protection/>
    </xf>
    <xf numFmtId="0" fontId="7" fillId="36" borderId="100" xfId="41" applyFont="1" applyFill="1" applyBorder="1" quotePrefix="1">
      <alignment/>
      <protection/>
    </xf>
    <xf numFmtId="0" fontId="7" fillId="27" borderId="98" xfId="41" applyFont="1" applyFill="1" applyBorder="1">
      <alignment/>
      <protection/>
    </xf>
    <xf numFmtId="0" fontId="7" fillId="27" borderId="100" xfId="41" applyFont="1" applyFill="1" applyBorder="1">
      <alignment/>
      <protection/>
    </xf>
    <xf numFmtId="0" fontId="42" fillId="23" borderId="109" xfId="38" applyFont="1" applyFill="1" applyBorder="1" applyAlignment="1">
      <alignment horizontal="center" wrapText="1"/>
      <protection/>
    </xf>
    <xf numFmtId="0" fontId="42" fillId="23" borderId="110" xfId="38" applyFont="1" applyFill="1" applyBorder="1" applyAlignment="1">
      <alignment horizontal="center" wrapText="1"/>
      <protection/>
    </xf>
    <xf numFmtId="0" fontId="42" fillId="23" borderId="111" xfId="38" applyFont="1" applyFill="1" applyBorder="1" applyAlignment="1">
      <alignment horizontal="center" wrapText="1"/>
      <protection/>
    </xf>
    <xf numFmtId="179" fontId="7" fillId="24" borderId="0" xfId="37" applyNumberFormat="1" applyFont="1" applyFill="1" applyBorder="1" applyAlignment="1" applyProtection="1">
      <alignment horizontal="left"/>
      <protection/>
    </xf>
    <xf numFmtId="176" fontId="133" fillId="20" borderId="108" xfId="0" applyNumberFormat="1" applyFont="1" applyFill="1" applyBorder="1" applyAlignment="1" applyProtection="1">
      <alignment horizontal="center" vertical="center"/>
      <protection locked="0"/>
    </xf>
    <xf numFmtId="0" fontId="139" fillId="0" borderId="46" xfId="0" applyFont="1" applyBorder="1" applyAlignment="1" applyProtection="1">
      <alignment horizontal="center" vertical="center"/>
      <protection locked="0"/>
    </xf>
    <xf numFmtId="176" fontId="47" fillId="17" borderId="0" xfId="0" applyNumberFormat="1" applyFont="1" applyFill="1" applyBorder="1" applyAlignment="1" applyProtection="1">
      <alignment horizontal="center"/>
      <protection/>
    </xf>
    <xf numFmtId="176" fontId="44" fillId="27" borderId="112" xfId="0" applyNumberFormat="1" applyFont="1" applyFill="1" applyBorder="1" applyAlignment="1" applyProtection="1">
      <alignment horizontal="center" vertical="center" wrapText="1"/>
      <protection/>
    </xf>
    <xf numFmtId="176" fontId="44" fillId="27" borderId="113" xfId="0" applyNumberFormat="1" applyFont="1" applyFill="1" applyBorder="1" applyAlignment="1" applyProtection="1">
      <alignment horizontal="center" vertical="center" wrapText="1"/>
      <protection/>
    </xf>
    <xf numFmtId="176" fontId="4" fillId="26" borderId="114" xfId="0" applyNumberFormat="1" applyFont="1" applyFill="1" applyBorder="1" applyAlignment="1" applyProtection="1">
      <alignment horizontal="center" vertical="center" wrapText="1"/>
      <protection/>
    </xf>
    <xf numFmtId="176" fontId="4" fillId="26" borderId="113" xfId="0" applyNumberFormat="1" applyFont="1" applyFill="1" applyBorder="1" applyAlignment="1" applyProtection="1">
      <alignment horizontal="center" vertical="center" wrapText="1"/>
      <protection/>
    </xf>
    <xf numFmtId="176" fontId="3" fillId="28" borderId="114" xfId="0" applyNumberFormat="1" applyFont="1" applyFill="1" applyBorder="1" applyAlignment="1" applyProtection="1">
      <alignment horizontal="center" vertical="center" wrapText="1"/>
      <protection/>
    </xf>
    <xf numFmtId="176" fontId="3" fillId="28" borderId="113" xfId="0" applyNumberFormat="1" applyFont="1" applyFill="1" applyBorder="1" applyAlignment="1" applyProtection="1">
      <alignment horizontal="center" vertical="center" wrapText="1"/>
      <protection/>
    </xf>
    <xf numFmtId="176" fontId="47" fillId="17" borderId="0" xfId="0" applyNumberFormat="1" applyFont="1" applyFill="1" applyAlignment="1" applyProtection="1">
      <alignment horizontal="center"/>
      <protection/>
    </xf>
    <xf numFmtId="1" fontId="140" fillId="27" borderId="108" xfId="33" applyNumberFormat="1" applyFont="1" applyFill="1" applyBorder="1" applyAlignment="1" applyProtection="1">
      <alignment horizontal="center" vertical="center"/>
      <protection locked="0"/>
    </xf>
    <xf numFmtId="1" fontId="140" fillId="27" borderId="46" xfId="33" applyNumberFormat="1" applyFont="1" applyFill="1" applyBorder="1" applyAlignment="1" applyProtection="1">
      <alignment horizontal="center" vertical="center"/>
      <protection locked="0"/>
    </xf>
    <xf numFmtId="0" fontId="131" fillId="32" borderId="0" xfId="0" applyFont="1" applyFill="1" applyAlignment="1">
      <alignment horizontal="right" vertical="center" wrapText="1"/>
    </xf>
    <xf numFmtId="0" fontId="131" fillId="32" borderId="101" xfId="0" applyFont="1" applyFill="1" applyBorder="1" applyAlignment="1">
      <alignment horizontal="right" vertical="center" wrapText="1"/>
    </xf>
    <xf numFmtId="176" fontId="3" fillId="29" borderId="115" xfId="0" applyNumberFormat="1" applyFont="1" applyFill="1" applyBorder="1" applyAlignment="1" applyProtection="1">
      <alignment horizontal="center" vertical="center" wrapText="1"/>
      <protection/>
    </xf>
    <xf numFmtId="176" fontId="3" fillId="29" borderId="116" xfId="0" applyNumberFormat="1" applyFont="1" applyFill="1" applyBorder="1" applyAlignment="1" applyProtection="1">
      <alignment horizontal="center" vertical="center" wrapText="1"/>
      <protection/>
    </xf>
    <xf numFmtId="176" fontId="15" fillId="24" borderId="13" xfId="0" applyNumberFormat="1" applyFont="1" applyFill="1" applyBorder="1" applyAlignment="1" applyProtection="1">
      <alignment horizontal="center" vertical="center" wrapText="1"/>
      <protection/>
    </xf>
    <xf numFmtId="176" fontId="15" fillId="24" borderId="0" xfId="0" applyNumberFormat="1" applyFont="1" applyFill="1" applyBorder="1" applyAlignment="1" applyProtection="1">
      <alignment horizontal="center" vertical="center" wrapText="1"/>
      <protection/>
    </xf>
    <xf numFmtId="176" fontId="15" fillId="24" borderId="10" xfId="0" applyNumberFormat="1" applyFont="1" applyFill="1" applyBorder="1" applyAlignment="1" applyProtection="1">
      <alignment horizontal="center" vertical="center" wrapText="1"/>
      <protection/>
    </xf>
    <xf numFmtId="176" fontId="126" fillId="20" borderId="108" xfId="0" applyNumberFormat="1" applyFont="1" applyFill="1" applyBorder="1" applyAlignment="1" applyProtection="1">
      <alignment horizontal="center"/>
      <protection locked="0"/>
    </xf>
    <xf numFmtId="176" fontId="126" fillId="20" borderId="45" xfId="0" applyNumberFormat="1" applyFont="1" applyFill="1" applyBorder="1" applyAlignment="1" applyProtection="1">
      <alignment horizontal="center"/>
      <protection locked="0"/>
    </xf>
    <xf numFmtId="176" fontId="126" fillId="20" borderId="46" xfId="0" applyNumberFormat="1" applyFont="1" applyFill="1" applyBorder="1" applyAlignment="1" applyProtection="1">
      <alignment horizontal="center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2 2" xfId="34"/>
    <cellStyle name="Normal 3" xfId="35"/>
    <cellStyle name="Normal 4" xfId="36"/>
    <cellStyle name="Normal_AVD-REPORT-2000" xfId="37"/>
    <cellStyle name="Normal_BALANCE-09-2003-MAKET" xfId="38"/>
    <cellStyle name="Normal_EBK_PROJECT_2001-last" xfId="39"/>
    <cellStyle name="Normal_EBK-2002-draft" xfId="40"/>
    <cellStyle name="Normal_Spravka-&amp;-69-05-2011-MAKET-entity" xfId="41"/>
    <cellStyle name="Normal_Spravka-&amp;-69-05-2011-MAKET-entity 2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Бележка" xfId="49"/>
    <cellStyle name="Currency" xfId="50"/>
    <cellStyle name="Currency [0]" xfId="51"/>
    <cellStyle name="Вход" xfId="52"/>
    <cellStyle name="Добър" xfId="53"/>
    <cellStyle name="Заглавие" xfId="54"/>
    <cellStyle name="Заглавие 1" xfId="55"/>
    <cellStyle name="Заглавие 2" xfId="56"/>
    <cellStyle name="Заглавие 3" xfId="57"/>
    <cellStyle name="Заглавие 4" xfId="58"/>
    <cellStyle name="Comma" xfId="59"/>
    <cellStyle name="Comma [0]" xfId="60"/>
    <cellStyle name="Изход" xfId="61"/>
    <cellStyle name="Изчисление" xfId="62"/>
    <cellStyle name="Контролна клетка" xfId="63"/>
    <cellStyle name="Лош" xfId="64"/>
    <cellStyle name="Неутрален" xfId="65"/>
    <cellStyle name="Обяснителен текст" xfId="66"/>
    <cellStyle name="Предупредителен текст" xfId="67"/>
    <cellStyle name="Followed Hyperlink" xfId="68"/>
    <cellStyle name="Percent" xfId="69"/>
    <cellStyle name="Свързана клетка" xfId="70"/>
    <cellStyle name="Сума" xfId="71"/>
    <cellStyle name="Hyperlink" xfId="72"/>
  </cellStyles>
  <dxfs count="103">
    <dxf>
      <font>
        <color rgb="FFA50021"/>
      </font>
      <fill>
        <patternFill patternType="none">
          <bgColor indexed="65"/>
        </patternFill>
      </fill>
    </dxf>
    <dxf>
      <font>
        <color rgb="FF000099"/>
      </font>
      <fill>
        <patternFill>
          <bgColor rgb="FFFFFF99"/>
        </patternFill>
      </fill>
    </dxf>
    <dxf>
      <font>
        <color rgb="FFA50021"/>
      </font>
      <fill>
        <patternFill patternType="none">
          <bgColor indexed="65"/>
        </patternFill>
      </fill>
    </dxf>
    <dxf>
      <font>
        <color rgb="FF000099"/>
      </font>
      <fill>
        <patternFill>
          <bgColor rgb="FFFFFF99"/>
        </patternFill>
      </fill>
    </dxf>
    <dxf>
      <font>
        <color rgb="FFA50021"/>
      </font>
      <fill>
        <patternFill patternType="none">
          <bgColor indexed="65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indexed="13"/>
      </font>
      <fill>
        <patternFill>
          <bgColor indexed="1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indexed="13"/>
      </font>
      <fill>
        <patternFill>
          <bgColor indexed="10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/>
    <dxf/>
    <dxf/>
    <dxf/>
    <dxf>
      <font>
        <color rgb="FF800000"/>
      </font>
      <fill>
        <patternFill>
          <bgColor rgb="FFF0FDCF"/>
        </patternFill>
      </fill>
      <border>
        <left style="thin"/>
        <right style="thin"/>
        <top style="thin"/>
        <bottom style="thin"/>
      </border>
    </dxf>
    <dxf>
      <font>
        <color rgb="FFF0FDCF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rgb="FFFFFF00"/>
      </font>
      <fill>
        <patternFill>
          <bgColor rgb="FF660066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indexed="13"/>
      </font>
      <fill>
        <patternFill>
          <bgColor indexed="1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indexed="13"/>
      </font>
      <fill>
        <patternFill>
          <bgColor indexed="1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indexed="13"/>
      </font>
      <fill>
        <patternFill>
          <bgColor indexed="1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13"/>
      </font>
      <fill>
        <patternFill>
          <bgColor indexed="10"/>
        </patternFill>
      </fill>
    </dxf>
    <dxf>
      <font>
        <color rgb="FF800000"/>
      </font>
      <fill>
        <patternFill>
          <bgColor rgb="FFF0FDC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numFmt numFmtId="196" formatCode="0000&quot; &quot;0000&quot; &quot;0000"/>
      <border/>
    </dxf>
    <dxf>
      <numFmt numFmtId="197" formatCode="0000&quot; &quot;0000"/>
      <border/>
    </dxf>
    <dxf>
      <numFmt numFmtId="192" formatCode="0000"/>
      <border/>
    </dxf>
    <dxf>
      <numFmt numFmtId="195" formatCode="0000&quot; &quot;0000&quot; &quot;0000&quot; &quot;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yankova\AppData\Local\Microsoft\Windows\Temporary%20Internet%20Files\Content.IE5\IJ208VF2\CHART%20OF%20ACCOUNTS\COA%20-%202017\COA-2017-balance-maket\BALANCE-2017-MAKET-enti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idelines"/>
      <sheetName val="Status"/>
      <sheetName val="TRIAL-BALANCE"/>
      <sheetName val="Cash-deficit"/>
      <sheetName val="Provisions-2017"/>
      <sheetName val="Intra-Balances"/>
      <sheetName val="Municipal-Bal"/>
      <sheetName val="R &amp; E data-2016"/>
      <sheetName val="BALANCE-SHEET-2017-leva"/>
      <sheetName val="BALANCE-SHEET-2017"/>
      <sheetName val="Income-2017-leva"/>
      <sheetName val="Income-2017"/>
      <sheetName val="Rounding"/>
      <sheetName val="NF-KSF-TRIAL-BAL-2017"/>
      <sheetName val="RA-TRIAL-BAL-2017"/>
      <sheetName val="DES-TRIAL-BAL-2017"/>
      <sheetName val="DMP-TRIAL-BAL-2017"/>
      <sheetName val="Local-&amp;-SS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32"/>
  <sheetViews>
    <sheetView zoomScalePageLayoutView="0" workbookViewId="0" topLeftCell="B268">
      <selection activeCell="L31" sqref="L31"/>
    </sheetView>
  </sheetViews>
  <sheetFormatPr defaultColWidth="9.140625" defaultRowHeight="12.75"/>
  <cols>
    <col min="1" max="1" width="0.71875" style="29" hidden="1" customWidth="1"/>
    <col min="2" max="2" width="0.9921875" style="50" customWidth="1"/>
    <col min="3" max="3" width="4.57421875" style="50" customWidth="1"/>
    <col min="4" max="4" width="5.28125" style="50" customWidth="1"/>
    <col min="5" max="5" width="9.140625" style="50" customWidth="1"/>
    <col min="6" max="6" width="10.00390625" style="50" customWidth="1"/>
    <col min="7" max="7" width="10.140625" style="50" customWidth="1"/>
    <col min="8" max="8" width="12.140625" style="50" customWidth="1"/>
    <col min="9" max="9" width="10.57421875" style="50" customWidth="1"/>
    <col min="10" max="10" width="24.140625" style="50" customWidth="1"/>
    <col min="11" max="11" width="23.7109375" style="50" customWidth="1"/>
    <col min="12" max="12" width="7.57421875" style="50" customWidth="1"/>
    <col min="13" max="16384" width="9.140625" style="29" customWidth="1"/>
  </cols>
  <sheetData>
    <row r="1" spans="1:57" s="22" customFormat="1" ht="9.75" customHeight="1" thickBot="1">
      <c r="A1" s="22" t="s">
        <v>7</v>
      </c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5"/>
      <c r="O1" s="26"/>
      <c r="P1" s="27"/>
      <c r="Q1" s="27"/>
      <c r="R1" s="27"/>
      <c r="S1" s="27"/>
      <c r="T1" s="27"/>
      <c r="U1" s="27"/>
      <c r="V1" s="25"/>
      <c r="W1" s="27"/>
      <c r="X1" s="27"/>
      <c r="Y1" s="27"/>
      <c r="Z1" s="27"/>
      <c r="AA1" s="27"/>
      <c r="AB1" s="27"/>
      <c r="AC1" s="25"/>
      <c r="AD1" s="27"/>
      <c r="AE1" s="27"/>
      <c r="AF1" s="27"/>
      <c r="AG1" s="27"/>
      <c r="AH1" s="27"/>
      <c r="AI1" s="27"/>
      <c r="AK1" s="28"/>
      <c r="AL1" s="27"/>
      <c r="AM1" s="27"/>
      <c r="AN1" s="27"/>
      <c r="AO1" s="27"/>
      <c r="AP1" s="27"/>
      <c r="AQ1" s="27"/>
      <c r="AR1" s="25"/>
      <c r="AS1" s="27"/>
      <c r="AT1" s="27"/>
      <c r="AU1" s="27"/>
      <c r="AV1" s="27"/>
      <c r="AW1" s="27"/>
      <c r="AX1" s="27"/>
      <c r="AY1" s="25"/>
      <c r="AZ1" s="27"/>
      <c r="BA1" s="27"/>
      <c r="BB1" s="27"/>
      <c r="BC1" s="27"/>
      <c r="BD1" s="27"/>
      <c r="BE1" s="27"/>
    </row>
    <row r="2" spans="2:12" ht="34.5" customHeight="1" thickBot="1">
      <c r="B2" s="23"/>
      <c r="C2" s="400" t="s">
        <v>504</v>
      </c>
      <c r="D2" s="401"/>
      <c r="E2" s="401"/>
      <c r="F2" s="401"/>
      <c r="G2" s="401"/>
      <c r="H2" s="401"/>
      <c r="I2" s="401"/>
      <c r="J2" s="401"/>
      <c r="K2" s="401"/>
      <c r="L2" s="402"/>
    </row>
    <row r="3" spans="2:12" ht="6" customHeight="1" thickTop="1">
      <c r="B3" s="23"/>
      <c r="C3" s="30"/>
      <c r="D3" s="31"/>
      <c r="E3" s="31"/>
      <c r="F3" s="31"/>
      <c r="G3" s="31"/>
      <c r="H3" s="31"/>
      <c r="I3" s="31"/>
      <c r="J3" s="31"/>
      <c r="K3" s="31"/>
      <c r="L3" s="32"/>
    </row>
    <row r="4" spans="2:12" ht="15.75">
      <c r="B4" s="23"/>
      <c r="C4" s="33" t="s">
        <v>15</v>
      </c>
      <c r="D4" s="99" t="s">
        <v>419</v>
      </c>
      <c r="E4" s="100"/>
      <c r="F4" s="101"/>
      <c r="G4" s="41"/>
      <c r="H4" s="41"/>
      <c r="I4" s="41"/>
      <c r="J4" s="41"/>
      <c r="K4" s="41"/>
      <c r="L4" s="89"/>
    </row>
    <row r="5" spans="2:12" ht="5.25" customHeight="1">
      <c r="B5" s="23"/>
      <c r="C5" s="33"/>
      <c r="D5" s="95"/>
      <c r="E5" s="31"/>
      <c r="F5" s="41"/>
      <c r="G5" s="41"/>
      <c r="H5" s="41"/>
      <c r="I5" s="41"/>
      <c r="J5" s="41"/>
      <c r="K5" s="41"/>
      <c r="L5" s="89"/>
    </row>
    <row r="6" spans="2:12" ht="15.75" customHeight="1">
      <c r="B6" s="23"/>
      <c r="C6" s="33"/>
      <c r="D6" s="293" t="s">
        <v>421</v>
      </c>
      <c r="E6" s="31"/>
      <c r="F6" s="41"/>
      <c r="G6" s="41"/>
      <c r="H6" s="41"/>
      <c r="I6" s="41"/>
      <c r="J6" s="41"/>
      <c r="K6" s="41"/>
      <c r="L6" s="89"/>
    </row>
    <row r="7" spans="2:12" ht="15.75">
      <c r="B7" s="23"/>
      <c r="C7" s="33">
        <v>1</v>
      </c>
      <c r="D7" s="31" t="s">
        <v>509</v>
      </c>
      <c r="E7" s="31"/>
      <c r="F7" s="41"/>
      <c r="G7" s="41"/>
      <c r="H7" s="41"/>
      <c r="I7" s="41"/>
      <c r="J7" s="41"/>
      <c r="K7" s="41"/>
      <c r="L7" s="89"/>
    </row>
    <row r="8" spans="2:12" ht="15.75">
      <c r="B8" s="23"/>
      <c r="C8" s="33"/>
      <c r="D8" s="31" t="s">
        <v>14</v>
      </c>
      <c r="E8" s="31"/>
      <c r="F8" s="41"/>
      <c r="G8" s="41"/>
      <c r="H8" s="41"/>
      <c r="I8" s="41"/>
      <c r="J8" s="41"/>
      <c r="K8" s="41"/>
      <c r="L8" s="89"/>
    </row>
    <row r="9" spans="2:12" ht="15.75">
      <c r="B9" s="23"/>
      <c r="C9" s="51"/>
      <c r="D9" s="52" t="s">
        <v>510</v>
      </c>
      <c r="E9" s="52"/>
      <c r="F9" s="52"/>
      <c r="G9" s="52"/>
      <c r="H9" s="52"/>
      <c r="I9" s="52"/>
      <c r="J9" s="52"/>
      <c r="K9" s="52"/>
      <c r="L9" s="53"/>
    </row>
    <row r="10" spans="2:12" ht="15.75">
      <c r="B10" s="23"/>
      <c r="C10" s="54"/>
      <c r="D10" s="55" t="s">
        <v>511</v>
      </c>
      <c r="E10" s="55"/>
      <c r="F10" s="55"/>
      <c r="G10" s="55"/>
      <c r="H10" s="55"/>
      <c r="I10" s="55"/>
      <c r="J10" s="55"/>
      <c r="K10" s="55"/>
      <c r="L10" s="56"/>
    </row>
    <row r="11" spans="2:12" ht="15.75">
      <c r="B11" s="23"/>
      <c r="C11" s="54"/>
      <c r="D11" s="55" t="s">
        <v>512</v>
      </c>
      <c r="E11" s="55"/>
      <c r="F11" s="55"/>
      <c r="G11" s="55"/>
      <c r="H11" s="55"/>
      <c r="I11" s="55"/>
      <c r="J11" s="55"/>
      <c r="K11" s="55"/>
      <c r="L11" s="56"/>
    </row>
    <row r="12" spans="2:12" ht="15.75">
      <c r="B12" s="23"/>
      <c r="C12" s="57"/>
      <c r="D12" s="58" t="s">
        <v>513</v>
      </c>
      <c r="E12" s="58"/>
      <c r="F12" s="58"/>
      <c r="G12" s="58"/>
      <c r="H12" s="58"/>
      <c r="I12" s="58"/>
      <c r="J12" s="58"/>
      <c r="K12" s="58"/>
      <c r="L12" s="59"/>
    </row>
    <row r="13" spans="2:12" ht="15.75">
      <c r="B13" s="23"/>
      <c r="C13" s="33">
        <v>2</v>
      </c>
      <c r="D13" s="31" t="s">
        <v>16</v>
      </c>
      <c r="E13" s="31"/>
      <c r="F13" s="41"/>
      <c r="G13" s="41"/>
      <c r="H13" s="41"/>
      <c r="I13" s="41"/>
      <c r="J13" s="41"/>
      <c r="K13" s="41"/>
      <c r="L13" s="89"/>
    </row>
    <row r="14" spans="2:12" s="36" customFormat="1" ht="15.75">
      <c r="B14" s="23"/>
      <c r="C14" s="37">
        <v>3</v>
      </c>
      <c r="D14" s="361" t="s">
        <v>514</v>
      </c>
      <c r="E14" s="43"/>
      <c r="F14" s="38"/>
      <c r="G14" s="38"/>
      <c r="H14" s="38"/>
      <c r="I14" s="38"/>
      <c r="J14" s="38"/>
      <c r="K14" s="38"/>
      <c r="L14" s="39"/>
    </row>
    <row r="15" spans="2:12" s="36" customFormat="1" ht="15.75">
      <c r="B15" s="23"/>
      <c r="C15" s="37">
        <v>4</v>
      </c>
      <c r="D15" s="361" t="s">
        <v>515</v>
      </c>
      <c r="E15" s="43"/>
      <c r="F15" s="38"/>
      <c r="G15" s="38"/>
      <c r="H15" s="38"/>
      <c r="I15" s="38"/>
      <c r="J15" s="38"/>
      <c r="K15" s="38"/>
      <c r="L15" s="39"/>
    </row>
    <row r="16" spans="2:12" s="36" customFormat="1" ht="15.75">
      <c r="B16" s="23"/>
      <c r="C16" s="37">
        <v>5</v>
      </c>
      <c r="D16" s="361" t="s">
        <v>516</v>
      </c>
      <c r="E16" s="43"/>
      <c r="F16" s="38"/>
      <c r="G16" s="38"/>
      <c r="H16" s="38"/>
      <c r="I16" s="38"/>
      <c r="J16" s="38"/>
      <c r="K16" s="38"/>
      <c r="L16" s="39"/>
    </row>
    <row r="17" spans="2:12" s="36" customFormat="1" ht="15.75">
      <c r="B17" s="23"/>
      <c r="C17" s="37">
        <v>6</v>
      </c>
      <c r="D17" s="43" t="s">
        <v>517</v>
      </c>
      <c r="E17" s="43"/>
      <c r="F17" s="42"/>
      <c r="G17" s="42"/>
      <c r="H17" s="42"/>
      <c r="I17" s="42"/>
      <c r="J17" s="42"/>
      <c r="K17" s="43"/>
      <c r="L17" s="44"/>
    </row>
    <row r="18" spans="2:12" s="36" customFormat="1" ht="15.75">
      <c r="B18" s="23"/>
      <c r="C18" s="37"/>
      <c r="D18" s="43" t="s">
        <v>18</v>
      </c>
      <c r="E18" s="43"/>
      <c r="F18" s="42"/>
      <c r="G18" s="42"/>
      <c r="H18" s="42"/>
      <c r="I18" s="42"/>
      <c r="J18" s="42"/>
      <c r="K18" s="43"/>
      <c r="L18" s="44"/>
    </row>
    <row r="19" spans="2:12" ht="15.75">
      <c r="B19" s="23"/>
      <c r="C19" s="33">
        <v>7</v>
      </c>
      <c r="D19" s="31" t="s">
        <v>503</v>
      </c>
      <c r="E19" s="31"/>
      <c r="F19" s="40"/>
      <c r="G19" s="40"/>
      <c r="H19" s="40"/>
      <c r="I19" s="40"/>
      <c r="J19" s="40"/>
      <c r="K19" s="31"/>
      <c r="L19" s="32"/>
    </row>
    <row r="20" spans="2:12" ht="15.75">
      <c r="B20" s="23"/>
      <c r="C20" s="33"/>
      <c r="D20" s="31" t="s">
        <v>505</v>
      </c>
      <c r="E20" s="31"/>
      <c r="F20" s="40"/>
      <c r="G20" s="40"/>
      <c r="H20" s="40"/>
      <c r="I20" s="40"/>
      <c r="J20" s="40"/>
      <c r="K20" s="31"/>
      <c r="L20" s="32"/>
    </row>
    <row r="21" spans="2:12" ht="15.75">
      <c r="B21" s="23"/>
      <c r="C21" s="33"/>
      <c r="D21" s="31" t="s">
        <v>518</v>
      </c>
      <c r="E21" s="31"/>
      <c r="F21" s="40"/>
      <c r="G21" s="40"/>
      <c r="H21" s="40"/>
      <c r="I21" s="40"/>
      <c r="J21" s="40"/>
      <c r="K21" s="31"/>
      <c r="L21" s="32"/>
    </row>
    <row r="22" spans="2:12" ht="15.75">
      <c r="B22" s="23"/>
      <c r="C22" s="33">
        <v>8</v>
      </c>
      <c r="D22" s="362" t="s">
        <v>519</v>
      </c>
      <c r="E22" s="31"/>
      <c r="F22" s="41"/>
      <c r="G22" s="41"/>
      <c r="H22" s="40"/>
      <c r="I22" s="40"/>
      <c r="J22" s="40"/>
      <c r="K22" s="31"/>
      <c r="L22" s="32"/>
    </row>
    <row r="23" spans="2:12" ht="15.75">
      <c r="B23" s="23"/>
      <c r="C23" s="33">
        <v>9</v>
      </c>
      <c r="D23" s="31" t="s">
        <v>416</v>
      </c>
      <c r="E23" s="31"/>
      <c r="F23" s="34"/>
      <c r="G23" s="34"/>
      <c r="H23" s="34"/>
      <c r="I23" s="34"/>
      <c r="J23" s="34"/>
      <c r="K23" s="34"/>
      <c r="L23" s="35"/>
    </row>
    <row r="24" spans="2:12" ht="15.75">
      <c r="B24" s="23"/>
      <c r="C24" s="33"/>
      <c r="D24" s="31" t="s">
        <v>8</v>
      </c>
      <c r="E24" s="31"/>
      <c r="F24" s="34"/>
      <c r="G24" s="34"/>
      <c r="H24" s="34"/>
      <c r="I24" s="34"/>
      <c r="J24" s="34"/>
      <c r="K24" s="34"/>
      <c r="L24" s="35"/>
    </row>
    <row r="25" spans="2:12" ht="7.5" customHeight="1">
      <c r="B25" s="23"/>
      <c r="C25" s="33"/>
      <c r="D25" s="95"/>
      <c r="E25" s="31"/>
      <c r="F25" s="41"/>
      <c r="G25" s="41"/>
      <c r="H25" s="41"/>
      <c r="I25" s="41"/>
      <c r="J25" s="41"/>
      <c r="K25" s="41"/>
      <c r="L25" s="89"/>
    </row>
    <row r="26" spans="2:12" ht="15.75" customHeight="1">
      <c r="B26" s="23"/>
      <c r="C26" s="33"/>
      <c r="D26" s="293" t="s">
        <v>422</v>
      </c>
      <c r="E26" s="31"/>
      <c r="F26" s="41"/>
      <c r="G26" s="41"/>
      <c r="H26" s="41"/>
      <c r="I26" s="41"/>
      <c r="J26" s="41"/>
      <c r="K26" s="41"/>
      <c r="L26" s="89"/>
    </row>
    <row r="27" spans="2:12" ht="15.75">
      <c r="B27" s="23"/>
      <c r="C27" s="33">
        <v>10</v>
      </c>
      <c r="D27" s="31" t="s">
        <v>520</v>
      </c>
      <c r="E27" s="31"/>
      <c r="F27" s="34"/>
      <c r="G27" s="34"/>
      <c r="H27" s="34"/>
      <c r="I27" s="34"/>
      <c r="J27" s="34"/>
      <c r="K27" s="34"/>
      <c r="L27" s="35"/>
    </row>
    <row r="28" spans="2:12" ht="15.75">
      <c r="B28" s="23"/>
      <c r="C28" s="33">
        <f>1+C27</f>
        <v>11</v>
      </c>
      <c r="D28" s="31" t="s">
        <v>521</v>
      </c>
      <c r="E28" s="31"/>
      <c r="F28" s="34"/>
      <c r="G28" s="34"/>
      <c r="H28" s="34"/>
      <c r="I28" s="34"/>
      <c r="J28" s="34"/>
      <c r="K28" s="34"/>
      <c r="L28" s="35"/>
    </row>
    <row r="29" spans="2:12" ht="15.75">
      <c r="B29" s="23"/>
      <c r="C29" s="33"/>
      <c r="D29" s="363" t="s">
        <v>522</v>
      </c>
      <c r="E29" s="31"/>
      <c r="F29" s="34"/>
      <c r="G29" s="34"/>
      <c r="H29" s="34"/>
      <c r="I29" s="34"/>
      <c r="J29" s="34"/>
      <c r="K29" s="34"/>
      <c r="L29" s="35"/>
    </row>
    <row r="30" spans="2:12" ht="15.75">
      <c r="B30" s="23"/>
      <c r="C30" s="33"/>
      <c r="D30" s="31" t="s">
        <v>435</v>
      </c>
      <c r="E30" s="31"/>
      <c r="F30" s="34"/>
      <c r="G30" s="34"/>
      <c r="H30" s="34"/>
      <c r="I30" s="34"/>
      <c r="J30" s="34"/>
      <c r="K30" s="34"/>
      <c r="L30" s="35"/>
    </row>
    <row r="31" spans="2:12" ht="15.75">
      <c r="B31" s="23"/>
      <c r="C31" s="33">
        <f>1+C28</f>
        <v>12</v>
      </c>
      <c r="D31" s="31" t="s">
        <v>523</v>
      </c>
      <c r="E31" s="31"/>
      <c r="F31" s="34"/>
      <c r="G31" s="34"/>
      <c r="H31" s="34"/>
      <c r="I31" s="34"/>
      <c r="J31" s="34"/>
      <c r="K31" s="34"/>
      <c r="L31" s="35"/>
    </row>
    <row r="32" spans="2:12" ht="15.75">
      <c r="B32" s="23"/>
      <c r="C32" s="33"/>
      <c r="D32" s="31" t="s">
        <v>420</v>
      </c>
      <c r="E32" s="31"/>
      <c r="F32" s="34"/>
      <c r="G32" s="34"/>
      <c r="H32" s="34"/>
      <c r="I32" s="34"/>
      <c r="J32" s="34"/>
      <c r="K32" s="34"/>
      <c r="L32" s="35"/>
    </row>
    <row r="33" spans="2:12" ht="15.75">
      <c r="B33" s="23"/>
      <c r="C33" s="33"/>
      <c r="D33" s="31" t="s">
        <v>524</v>
      </c>
      <c r="E33" s="31"/>
      <c r="F33" s="34"/>
      <c r="G33" s="34"/>
      <c r="H33" s="34"/>
      <c r="I33" s="34"/>
      <c r="J33" s="34"/>
      <c r="K33" s="34"/>
      <c r="L33" s="35"/>
    </row>
    <row r="34" spans="2:12" ht="15.75">
      <c r="B34" s="23"/>
      <c r="C34" s="33">
        <f>1+C31</f>
        <v>13</v>
      </c>
      <c r="D34" s="31" t="s">
        <v>480</v>
      </c>
      <c r="E34" s="31"/>
      <c r="F34" s="34"/>
      <c r="G34" s="34"/>
      <c r="H34" s="34"/>
      <c r="I34" s="34"/>
      <c r="J34" s="34"/>
      <c r="K34" s="34"/>
      <c r="L34" s="35"/>
    </row>
    <row r="35" spans="2:12" ht="15.75">
      <c r="B35" s="23"/>
      <c r="C35" s="33"/>
      <c r="D35" s="31" t="s">
        <v>525</v>
      </c>
      <c r="E35" s="31"/>
      <c r="F35" s="34"/>
      <c r="G35" s="34"/>
      <c r="H35" s="34"/>
      <c r="I35" s="34"/>
      <c r="J35" s="34"/>
      <c r="K35" s="34"/>
      <c r="L35" s="35"/>
    </row>
    <row r="36" spans="2:12" ht="15.75">
      <c r="B36" s="23"/>
      <c r="C36" s="33">
        <f>1+C34</f>
        <v>14</v>
      </c>
      <c r="D36" s="31" t="s">
        <v>526</v>
      </c>
      <c r="E36" s="31"/>
      <c r="F36" s="34"/>
      <c r="G36" s="34"/>
      <c r="H36" s="34"/>
      <c r="I36" s="34"/>
      <c r="J36" s="34"/>
      <c r="K36" s="34"/>
      <c r="L36" s="35"/>
    </row>
    <row r="37" spans="2:12" ht="3.75" customHeight="1">
      <c r="B37" s="23"/>
      <c r="C37" s="33"/>
      <c r="D37" s="31"/>
      <c r="E37" s="31"/>
      <c r="F37" s="34"/>
      <c r="G37" s="34"/>
      <c r="H37" s="34"/>
      <c r="I37" s="34"/>
      <c r="J37" s="34"/>
      <c r="K37" s="34"/>
      <c r="L37" s="35"/>
    </row>
    <row r="38" spans="2:12" ht="16.5" customHeight="1">
      <c r="B38" s="23"/>
      <c r="C38" s="33"/>
      <c r="D38" s="364" t="s">
        <v>527</v>
      </c>
      <c r="E38" s="365"/>
      <c r="F38" s="287"/>
      <c r="G38" s="287"/>
      <c r="H38" s="287"/>
      <c r="I38" s="287"/>
      <c r="J38" s="287"/>
      <c r="K38" s="288"/>
      <c r="L38" s="35"/>
    </row>
    <row r="39" spans="2:12" ht="16.5" customHeight="1">
      <c r="B39" s="23"/>
      <c r="C39" s="33"/>
      <c r="D39" s="366" t="s">
        <v>528</v>
      </c>
      <c r="E39" s="367"/>
      <c r="F39" s="289"/>
      <c r="G39" s="289"/>
      <c r="H39" s="289"/>
      <c r="I39" s="289"/>
      <c r="J39" s="289"/>
      <c r="K39" s="290"/>
      <c r="L39" s="45"/>
    </row>
    <row r="40" spans="2:12" ht="9" customHeight="1">
      <c r="B40" s="23"/>
      <c r="C40" s="33"/>
      <c r="D40" s="366"/>
      <c r="E40" s="367"/>
      <c r="F40" s="289"/>
      <c r="G40" s="289"/>
      <c r="H40" s="289"/>
      <c r="I40" s="289"/>
      <c r="J40" s="289"/>
      <c r="K40" s="290"/>
      <c r="L40" s="45"/>
    </row>
    <row r="41" spans="2:12" ht="16.5" customHeight="1">
      <c r="B41" s="23"/>
      <c r="C41" s="33"/>
      <c r="D41" s="366" t="s">
        <v>529</v>
      </c>
      <c r="E41" s="367"/>
      <c r="F41" s="289"/>
      <c r="G41" s="289"/>
      <c r="H41" s="289"/>
      <c r="I41" s="289"/>
      <c r="J41" s="289"/>
      <c r="K41" s="290"/>
      <c r="L41" s="45"/>
    </row>
    <row r="42" spans="2:12" ht="16.5" customHeight="1">
      <c r="B42" s="23"/>
      <c r="C42" s="33"/>
      <c r="D42" s="366" t="s">
        <v>530</v>
      </c>
      <c r="E42" s="367"/>
      <c r="F42" s="289"/>
      <c r="G42" s="289"/>
      <c r="H42" s="289"/>
      <c r="I42" s="289"/>
      <c r="J42" s="289"/>
      <c r="K42" s="290"/>
      <c r="L42" s="45"/>
    </row>
    <row r="43" spans="2:12" ht="9" customHeight="1">
      <c r="B43" s="23"/>
      <c r="C43" s="33"/>
      <c r="D43" s="366"/>
      <c r="E43" s="367"/>
      <c r="F43" s="289"/>
      <c r="G43" s="289"/>
      <c r="H43" s="289"/>
      <c r="I43" s="289"/>
      <c r="J43" s="289"/>
      <c r="K43" s="290"/>
      <c r="L43" s="45"/>
    </row>
    <row r="44" spans="2:12" ht="16.5" customHeight="1">
      <c r="B44" s="23"/>
      <c r="C44" s="33"/>
      <c r="D44" s="366" t="s">
        <v>531</v>
      </c>
      <c r="E44" s="367"/>
      <c r="F44" s="289"/>
      <c r="G44" s="289"/>
      <c r="H44" s="289"/>
      <c r="I44" s="289"/>
      <c r="J44" s="289"/>
      <c r="K44" s="290"/>
      <c r="L44" s="35"/>
    </row>
    <row r="45" spans="2:12" ht="16.5" customHeight="1">
      <c r="B45" s="23"/>
      <c r="C45" s="33"/>
      <c r="D45" s="366" t="s">
        <v>532</v>
      </c>
      <c r="E45" s="367"/>
      <c r="F45" s="289"/>
      <c r="G45" s="289"/>
      <c r="H45" s="289"/>
      <c r="I45" s="289"/>
      <c r="J45" s="289"/>
      <c r="K45" s="290"/>
      <c r="L45" s="35"/>
    </row>
    <row r="46" spans="2:12" ht="9" customHeight="1">
      <c r="B46" s="23"/>
      <c r="C46" s="33"/>
      <c r="D46" s="366"/>
      <c r="E46" s="367"/>
      <c r="F46" s="289"/>
      <c r="G46" s="289"/>
      <c r="H46" s="289"/>
      <c r="I46" s="289"/>
      <c r="J46" s="289"/>
      <c r="K46" s="290"/>
      <c r="L46" s="45"/>
    </row>
    <row r="47" spans="2:12" ht="16.5" customHeight="1">
      <c r="B47" s="23"/>
      <c r="C47" s="33"/>
      <c r="D47" s="366" t="s">
        <v>533</v>
      </c>
      <c r="E47" s="367"/>
      <c r="F47" s="289"/>
      <c r="G47" s="289"/>
      <c r="H47" s="289"/>
      <c r="I47" s="289"/>
      <c r="J47" s="289"/>
      <c r="K47" s="290"/>
      <c r="L47" s="35"/>
    </row>
    <row r="48" spans="2:12" ht="16.5" customHeight="1">
      <c r="B48" s="23"/>
      <c r="C48" s="33"/>
      <c r="D48" s="366" t="s">
        <v>534</v>
      </c>
      <c r="E48" s="367"/>
      <c r="F48" s="289"/>
      <c r="G48" s="289"/>
      <c r="H48" s="289"/>
      <c r="I48" s="289"/>
      <c r="J48" s="289"/>
      <c r="K48" s="290"/>
      <c r="L48" s="35"/>
    </row>
    <row r="49" spans="2:12" ht="16.5" customHeight="1">
      <c r="B49" s="23"/>
      <c r="C49" s="33"/>
      <c r="D49" s="366" t="s">
        <v>535</v>
      </c>
      <c r="E49" s="367"/>
      <c r="F49" s="289"/>
      <c r="G49" s="289"/>
      <c r="H49" s="289"/>
      <c r="I49" s="289"/>
      <c r="J49" s="289"/>
      <c r="K49" s="290"/>
      <c r="L49" s="35"/>
    </row>
    <row r="50" spans="2:12" ht="9" customHeight="1">
      <c r="B50" s="23"/>
      <c r="C50" s="33"/>
      <c r="D50" s="366"/>
      <c r="E50" s="367"/>
      <c r="F50" s="289"/>
      <c r="G50" s="289"/>
      <c r="H50" s="289"/>
      <c r="I50" s="289"/>
      <c r="J50" s="289"/>
      <c r="K50" s="290"/>
      <c r="L50" s="45"/>
    </row>
    <row r="51" spans="2:12" ht="16.5" customHeight="1">
      <c r="B51" s="23"/>
      <c r="C51" s="33"/>
      <c r="D51" s="366" t="s">
        <v>536</v>
      </c>
      <c r="E51" s="367"/>
      <c r="F51" s="289"/>
      <c r="G51" s="289"/>
      <c r="H51" s="289"/>
      <c r="I51" s="289"/>
      <c r="J51" s="289"/>
      <c r="K51" s="290"/>
      <c r="L51" s="35"/>
    </row>
    <row r="52" spans="2:12" ht="16.5" customHeight="1">
      <c r="B52" s="23"/>
      <c r="C52" s="33"/>
      <c r="D52" s="366" t="s">
        <v>537</v>
      </c>
      <c r="E52" s="367"/>
      <c r="F52" s="289"/>
      <c r="G52" s="289"/>
      <c r="H52" s="289"/>
      <c r="I52" s="289"/>
      <c r="J52" s="289"/>
      <c r="K52" s="290"/>
      <c r="L52" s="35"/>
    </row>
    <row r="53" spans="2:12" ht="9" customHeight="1">
      <c r="B53" s="23"/>
      <c r="C53" s="33"/>
      <c r="D53" s="366"/>
      <c r="E53" s="367"/>
      <c r="F53" s="289"/>
      <c r="G53" s="289"/>
      <c r="H53" s="289"/>
      <c r="I53" s="289"/>
      <c r="J53" s="289"/>
      <c r="K53" s="290"/>
      <c r="L53" s="45"/>
    </row>
    <row r="54" spans="2:12" ht="16.5" customHeight="1">
      <c r="B54" s="23"/>
      <c r="C54" s="33"/>
      <c r="D54" s="366" t="s">
        <v>538</v>
      </c>
      <c r="E54" s="367"/>
      <c r="F54" s="289"/>
      <c r="G54" s="289"/>
      <c r="H54" s="289"/>
      <c r="I54" s="289"/>
      <c r="J54" s="289"/>
      <c r="K54" s="290"/>
      <c r="L54" s="35"/>
    </row>
    <row r="55" spans="2:12" ht="16.5" customHeight="1">
      <c r="B55" s="23"/>
      <c r="C55" s="33"/>
      <c r="D55" s="366" t="s">
        <v>539</v>
      </c>
      <c r="E55" s="367"/>
      <c r="F55" s="289"/>
      <c r="G55" s="289"/>
      <c r="H55" s="289"/>
      <c r="I55" s="289"/>
      <c r="J55" s="289"/>
      <c r="K55" s="290"/>
      <c r="L55" s="35"/>
    </row>
    <row r="56" spans="2:12" ht="9" customHeight="1">
      <c r="B56" s="23"/>
      <c r="C56" s="33"/>
      <c r="D56" s="366"/>
      <c r="E56" s="367"/>
      <c r="F56" s="289"/>
      <c r="G56" s="289"/>
      <c r="H56" s="289"/>
      <c r="I56" s="289"/>
      <c r="J56" s="289"/>
      <c r="K56" s="290"/>
      <c r="L56" s="45"/>
    </row>
    <row r="57" spans="2:12" ht="16.5" customHeight="1">
      <c r="B57" s="23"/>
      <c r="C57" s="33"/>
      <c r="D57" s="366" t="s">
        <v>424</v>
      </c>
      <c r="E57" s="367"/>
      <c r="F57" s="289"/>
      <c r="G57" s="289"/>
      <c r="H57" s="289"/>
      <c r="I57" s="289"/>
      <c r="J57" s="289"/>
      <c r="K57" s="290"/>
      <c r="L57" s="35"/>
    </row>
    <row r="58" spans="2:12" ht="16.5" customHeight="1">
      <c r="B58" s="23"/>
      <c r="C58" s="33"/>
      <c r="D58" s="366" t="s">
        <v>425</v>
      </c>
      <c r="E58" s="367"/>
      <c r="F58" s="289"/>
      <c r="G58" s="289"/>
      <c r="H58" s="289"/>
      <c r="I58" s="289"/>
      <c r="J58" s="289"/>
      <c r="K58" s="290"/>
      <c r="L58" s="35"/>
    </row>
    <row r="59" spans="2:12" ht="9" customHeight="1">
      <c r="B59" s="23"/>
      <c r="C59" s="33"/>
      <c r="D59" s="366"/>
      <c r="E59" s="367"/>
      <c r="F59" s="289"/>
      <c r="G59" s="289"/>
      <c r="H59" s="289"/>
      <c r="I59" s="289"/>
      <c r="J59" s="289"/>
      <c r="K59" s="290"/>
      <c r="L59" s="45"/>
    </row>
    <row r="60" spans="2:12" ht="16.5" customHeight="1">
      <c r="B60" s="23"/>
      <c r="C60" s="33"/>
      <c r="D60" s="366" t="s">
        <v>540</v>
      </c>
      <c r="E60" s="367"/>
      <c r="F60" s="289"/>
      <c r="G60" s="289"/>
      <c r="H60" s="289"/>
      <c r="I60" s="289"/>
      <c r="J60" s="289"/>
      <c r="K60" s="290"/>
      <c r="L60" s="35"/>
    </row>
    <row r="61" spans="2:12" ht="16.5" customHeight="1">
      <c r="B61" s="23"/>
      <c r="C61" s="33"/>
      <c r="D61" s="368" t="s">
        <v>423</v>
      </c>
      <c r="E61" s="369"/>
      <c r="F61" s="291"/>
      <c r="G61" s="291"/>
      <c r="H61" s="291"/>
      <c r="I61" s="291"/>
      <c r="J61" s="291"/>
      <c r="K61" s="292"/>
      <c r="L61" s="35"/>
    </row>
    <row r="62" spans="2:12" ht="4.5" customHeight="1">
      <c r="B62" s="23"/>
      <c r="C62" s="33"/>
      <c r="D62" s="98"/>
      <c r="E62" s="98"/>
      <c r="F62" s="97"/>
      <c r="G62" s="97"/>
      <c r="H62" s="97"/>
      <c r="I62" s="97"/>
      <c r="J62" s="97"/>
      <c r="K62" s="34"/>
      <c r="L62" s="45"/>
    </row>
    <row r="63" spans="1:256" ht="15.75">
      <c r="A63" s="299"/>
      <c r="B63" s="300"/>
      <c r="C63" s="301">
        <f>1+C36</f>
        <v>15</v>
      </c>
      <c r="D63" s="370" t="s">
        <v>541</v>
      </c>
      <c r="E63" s="370"/>
      <c r="F63" s="302"/>
      <c r="G63" s="302"/>
      <c r="H63" s="302"/>
      <c r="I63" s="302"/>
      <c r="J63" s="302"/>
      <c r="K63" s="302"/>
      <c r="L63" s="303"/>
      <c r="M63" s="299"/>
      <c r="N63" s="299"/>
      <c r="O63" s="299"/>
      <c r="P63" s="299"/>
      <c r="Q63" s="299"/>
      <c r="R63" s="299"/>
      <c r="S63" s="299"/>
      <c r="T63" s="299"/>
      <c r="U63" s="299"/>
      <c r="V63" s="299"/>
      <c r="W63" s="299"/>
      <c r="X63" s="299"/>
      <c r="Y63" s="299"/>
      <c r="Z63" s="299"/>
      <c r="AA63" s="299"/>
      <c r="AB63" s="299"/>
      <c r="AC63" s="299"/>
      <c r="AD63" s="299"/>
      <c r="AE63" s="299"/>
      <c r="AF63" s="299"/>
      <c r="AG63" s="299"/>
      <c r="AH63" s="299"/>
      <c r="AI63" s="299"/>
      <c r="AJ63" s="299"/>
      <c r="AK63" s="299"/>
      <c r="AL63" s="299"/>
      <c r="AM63" s="299"/>
      <c r="AN63" s="299"/>
      <c r="AO63" s="299"/>
      <c r="AP63" s="299"/>
      <c r="AQ63" s="299"/>
      <c r="AR63" s="299"/>
      <c r="AS63" s="299"/>
      <c r="AT63" s="299"/>
      <c r="AU63" s="299"/>
      <c r="AV63" s="299"/>
      <c r="AW63" s="299"/>
      <c r="AX63" s="299"/>
      <c r="AY63" s="299"/>
      <c r="AZ63" s="299"/>
      <c r="BA63" s="299"/>
      <c r="BB63" s="299"/>
      <c r="BC63" s="299"/>
      <c r="BD63" s="299"/>
      <c r="BE63" s="299"/>
      <c r="BF63" s="299"/>
      <c r="BG63" s="299"/>
      <c r="BH63" s="299"/>
      <c r="BI63" s="299"/>
      <c r="BJ63" s="299"/>
      <c r="BK63" s="299"/>
      <c r="BL63" s="299"/>
      <c r="BM63" s="299"/>
      <c r="BN63" s="299"/>
      <c r="BO63" s="299"/>
      <c r="BP63" s="299"/>
      <c r="BQ63" s="299"/>
      <c r="BR63" s="299"/>
      <c r="BS63" s="299"/>
      <c r="BT63" s="299"/>
      <c r="BU63" s="299"/>
      <c r="BV63" s="299"/>
      <c r="BW63" s="299"/>
      <c r="BX63" s="299"/>
      <c r="BY63" s="299"/>
      <c r="BZ63" s="299"/>
      <c r="CA63" s="299"/>
      <c r="CB63" s="299"/>
      <c r="CC63" s="299"/>
      <c r="CD63" s="299"/>
      <c r="CE63" s="299"/>
      <c r="CF63" s="299"/>
      <c r="CG63" s="299"/>
      <c r="CH63" s="299"/>
      <c r="CI63" s="299"/>
      <c r="CJ63" s="299"/>
      <c r="CK63" s="299"/>
      <c r="CL63" s="299"/>
      <c r="CM63" s="299"/>
      <c r="CN63" s="299"/>
      <c r="CO63" s="299"/>
      <c r="CP63" s="299"/>
      <c r="CQ63" s="299"/>
      <c r="CR63" s="299"/>
      <c r="CS63" s="299"/>
      <c r="CT63" s="299"/>
      <c r="CU63" s="299"/>
      <c r="CV63" s="299"/>
      <c r="CW63" s="299"/>
      <c r="CX63" s="299"/>
      <c r="CY63" s="299"/>
      <c r="CZ63" s="299"/>
      <c r="DA63" s="299"/>
      <c r="DB63" s="299"/>
      <c r="DC63" s="299"/>
      <c r="DD63" s="299"/>
      <c r="DE63" s="299"/>
      <c r="DF63" s="299"/>
      <c r="DG63" s="299"/>
      <c r="DH63" s="299"/>
      <c r="DI63" s="299"/>
      <c r="DJ63" s="299"/>
      <c r="DK63" s="299"/>
      <c r="DL63" s="299"/>
      <c r="DM63" s="299"/>
      <c r="DN63" s="299"/>
      <c r="DO63" s="299"/>
      <c r="DP63" s="299"/>
      <c r="DQ63" s="299"/>
      <c r="DR63" s="299"/>
      <c r="DS63" s="299"/>
      <c r="DT63" s="299"/>
      <c r="DU63" s="299"/>
      <c r="DV63" s="299"/>
      <c r="DW63" s="299"/>
      <c r="DX63" s="299"/>
      <c r="DY63" s="299"/>
      <c r="DZ63" s="299"/>
      <c r="EA63" s="299"/>
      <c r="EB63" s="299"/>
      <c r="EC63" s="299"/>
      <c r="ED63" s="299"/>
      <c r="EE63" s="299"/>
      <c r="EF63" s="299"/>
      <c r="EG63" s="299"/>
      <c r="EH63" s="299"/>
      <c r="EI63" s="299"/>
      <c r="EJ63" s="299"/>
      <c r="EK63" s="299"/>
      <c r="EL63" s="299"/>
      <c r="EM63" s="299"/>
      <c r="EN63" s="299"/>
      <c r="EO63" s="299"/>
      <c r="EP63" s="299"/>
      <c r="EQ63" s="299"/>
      <c r="ER63" s="299"/>
      <c r="ES63" s="299"/>
      <c r="ET63" s="299"/>
      <c r="EU63" s="299"/>
      <c r="EV63" s="299"/>
      <c r="EW63" s="299"/>
      <c r="EX63" s="299"/>
      <c r="EY63" s="299"/>
      <c r="EZ63" s="299"/>
      <c r="FA63" s="299"/>
      <c r="FB63" s="299"/>
      <c r="FC63" s="299"/>
      <c r="FD63" s="299"/>
      <c r="FE63" s="299"/>
      <c r="FF63" s="299"/>
      <c r="FG63" s="299"/>
      <c r="FH63" s="299"/>
      <c r="FI63" s="299"/>
      <c r="FJ63" s="299"/>
      <c r="FK63" s="299"/>
      <c r="FL63" s="299"/>
      <c r="FM63" s="299"/>
      <c r="FN63" s="299"/>
      <c r="FO63" s="299"/>
      <c r="FP63" s="299"/>
      <c r="FQ63" s="299"/>
      <c r="FR63" s="299"/>
      <c r="FS63" s="299"/>
      <c r="FT63" s="299"/>
      <c r="FU63" s="299"/>
      <c r="FV63" s="299"/>
      <c r="FW63" s="299"/>
      <c r="FX63" s="299"/>
      <c r="FY63" s="299"/>
      <c r="FZ63" s="299"/>
      <c r="GA63" s="299"/>
      <c r="GB63" s="299"/>
      <c r="GC63" s="299"/>
      <c r="GD63" s="299"/>
      <c r="GE63" s="299"/>
      <c r="GF63" s="299"/>
      <c r="GG63" s="299"/>
      <c r="GH63" s="299"/>
      <c r="GI63" s="299"/>
      <c r="GJ63" s="299"/>
      <c r="GK63" s="299"/>
      <c r="GL63" s="299"/>
      <c r="GM63" s="299"/>
      <c r="GN63" s="299"/>
      <c r="GO63" s="299"/>
      <c r="GP63" s="299"/>
      <c r="GQ63" s="299"/>
      <c r="GR63" s="299"/>
      <c r="GS63" s="299"/>
      <c r="GT63" s="299"/>
      <c r="GU63" s="299"/>
      <c r="GV63" s="299"/>
      <c r="GW63" s="299"/>
      <c r="GX63" s="299"/>
      <c r="GY63" s="299"/>
      <c r="GZ63" s="299"/>
      <c r="HA63" s="299"/>
      <c r="HB63" s="299"/>
      <c r="HC63" s="299"/>
      <c r="HD63" s="299"/>
      <c r="HE63" s="299"/>
      <c r="HF63" s="299"/>
      <c r="HG63" s="299"/>
      <c r="HH63" s="299"/>
      <c r="HI63" s="299"/>
      <c r="HJ63" s="299"/>
      <c r="HK63" s="299"/>
      <c r="HL63" s="299"/>
      <c r="HM63" s="299"/>
      <c r="HN63" s="299"/>
      <c r="HO63" s="299"/>
      <c r="HP63" s="299"/>
      <c r="HQ63" s="299"/>
      <c r="HR63" s="299"/>
      <c r="HS63" s="299"/>
      <c r="HT63" s="299"/>
      <c r="HU63" s="299"/>
      <c r="HV63" s="299"/>
      <c r="HW63" s="299"/>
      <c r="HX63" s="299"/>
      <c r="HY63" s="299"/>
      <c r="HZ63" s="299"/>
      <c r="IA63" s="299"/>
      <c r="IB63" s="299"/>
      <c r="IC63" s="299"/>
      <c r="ID63" s="299"/>
      <c r="IE63" s="299"/>
      <c r="IF63" s="299"/>
      <c r="IG63" s="299"/>
      <c r="IH63" s="299"/>
      <c r="II63" s="299"/>
      <c r="IJ63" s="299"/>
      <c r="IK63" s="299"/>
      <c r="IL63" s="299"/>
      <c r="IM63" s="299"/>
      <c r="IN63" s="299"/>
      <c r="IO63" s="299"/>
      <c r="IP63" s="299"/>
      <c r="IQ63" s="299"/>
      <c r="IR63" s="299"/>
      <c r="IS63" s="299"/>
      <c r="IT63" s="299"/>
      <c r="IU63" s="299"/>
      <c r="IV63" s="299"/>
    </row>
    <row r="64" spans="1:256" ht="15.75">
      <c r="A64" s="299"/>
      <c r="B64" s="300"/>
      <c r="C64" s="301"/>
      <c r="D64" s="370" t="s">
        <v>428</v>
      </c>
      <c r="E64" s="370"/>
      <c r="F64" s="302"/>
      <c r="G64" s="302"/>
      <c r="H64" s="302"/>
      <c r="I64" s="302"/>
      <c r="J64" s="302"/>
      <c r="K64" s="302"/>
      <c r="L64" s="303"/>
      <c r="M64" s="299"/>
      <c r="N64" s="299"/>
      <c r="O64" s="299"/>
      <c r="P64" s="299"/>
      <c r="Q64" s="299"/>
      <c r="R64" s="299"/>
      <c r="S64" s="299"/>
      <c r="T64" s="299"/>
      <c r="U64" s="299"/>
      <c r="V64" s="299"/>
      <c r="W64" s="299"/>
      <c r="X64" s="299"/>
      <c r="Y64" s="299"/>
      <c r="Z64" s="299"/>
      <c r="AA64" s="299"/>
      <c r="AB64" s="299"/>
      <c r="AC64" s="299"/>
      <c r="AD64" s="299"/>
      <c r="AE64" s="299"/>
      <c r="AF64" s="299"/>
      <c r="AG64" s="299"/>
      <c r="AH64" s="299"/>
      <c r="AI64" s="299"/>
      <c r="AJ64" s="299"/>
      <c r="AK64" s="299"/>
      <c r="AL64" s="299"/>
      <c r="AM64" s="299"/>
      <c r="AN64" s="299"/>
      <c r="AO64" s="299"/>
      <c r="AP64" s="299"/>
      <c r="AQ64" s="299"/>
      <c r="AR64" s="299"/>
      <c r="AS64" s="299"/>
      <c r="AT64" s="299"/>
      <c r="AU64" s="299"/>
      <c r="AV64" s="299"/>
      <c r="AW64" s="299"/>
      <c r="AX64" s="299"/>
      <c r="AY64" s="299"/>
      <c r="AZ64" s="299"/>
      <c r="BA64" s="299"/>
      <c r="BB64" s="299"/>
      <c r="BC64" s="299"/>
      <c r="BD64" s="299"/>
      <c r="BE64" s="299"/>
      <c r="BF64" s="299"/>
      <c r="BG64" s="299"/>
      <c r="BH64" s="299"/>
      <c r="BI64" s="299"/>
      <c r="BJ64" s="299"/>
      <c r="BK64" s="299"/>
      <c r="BL64" s="299"/>
      <c r="BM64" s="299"/>
      <c r="BN64" s="299"/>
      <c r="BO64" s="299"/>
      <c r="BP64" s="299"/>
      <c r="BQ64" s="299"/>
      <c r="BR64" s="299"/>
      <c r="BS64" s="299"/>
      <c r="BT64" s="299"/>
      <c r="BU64" s="299"/>
      <c r="BV64" s="299"/>
      <c r="BW64" s="299"/>
      <c r="BX64" s="299"/>
      <c r="BY64" s="299"/>
      <c r="BZ64" s="299"/>
      <c r="CA64" s="299"/>
      <c r="CB64" s="299"/>
      <c r="CC64" s="299"/>
      <c r="CD64" s="299"/>
      <c r="CE64" s="299"/>
      <c r="CF64" s="299"/>
      <c r="CG64" s="299"/>
      <c r="CH64" s="299"/>
      <c r="CI64" s="299"/>
      <c r="CJ64" s="299"/>
      <c r="CK64" s="299"/>
      <c r="CL64" s="299"/>
      <c r="CM64" s="299"/>
      <c r="CN64" s="299"/>
      <c r="CO64" s="299"/>
      <c r="CP64" s="299"/>
      <c r="CQ64" s="299"/>
      <c r="CR64" s="299"/>
      <c r="CS64" s="299"/>
      <c r="CT64" s="299"/>
      <c r="CU64" s="299"/>
      <c r="CV64" s="299"/>
      <c r="CW64" s="299"/>
      <c r="CX64" s="299"/>
      <c r="CY64" s="299"/>
      <c r="CZ64" s="299"/>
      <c r="DA64" s="299"/>
      <c r="DB64" s="299"/>
      <c r="DC64" s="299"/>
      <c r="DD64" s="299"/>
      <c r="DE64" s="299"/>
      <c r="DF64" s="299"/>
      <c r="DG64" s="299"/>
      <c r="DH64" s="299"/>
      <c r="DI64" s="299"/>
      <c r="DJ64" s="299"/>
      <c r="DK64" s="299"/>
      <c r="DL64" s="299"/>
      <c r="DM64" s="299"/>
      <c r="DN64" s="299"/>
      <c r="DO64" s="299"/>
      <c r="DP64" s="299"/>
      <c r="DQ64" s="299"/>
      <c r="DR64" s="299"/>
      <c r="DS64" s="299"/>
      <c r="DT64" s="299"/>
      <c r="DU64" s="299"/>
      <c r="DV64" s="299"/>
      <c r="DW64" s="299"/>
      <c r="DX64" s="299"/>
      <c r="DY64" s="299"/>
      <c r="DZ64" s="299"/>
      <c r="EA64" s="299"/>
      <c r="EB64" s="299"/>
      <c r="EC64" s="299"/>
      <c r="ED64" s="299"/>
      <c r="EE64" s="299"/>
      <c r="EF64" s="299"/>
      <c r="EG64" s="299"/>
      <c r="EH64" s="299"/>
      <c r="EI64" s="299"/>
      <c r="EJ64" s="299"/>
      <c r="EK64" s="299"/>
      <c r="EL64" s="299"/>
      <c r="EM64" s="299"/>
      <c r="EN64" s="299"/>
      <c r="EO64" s="299"/>
      <c r="EP64" s="299"/>
      <c r="EQ64" s="299"/>
      <c r="ER64" s="299"/>
      <c r="ES64" s="299"/>
      <c r="ET64" s="299"/>
      <c r="EU64" s="299"/>
      <c r="EV64" s="299"/>
      <c r="EW64" s="299"/>
      <c r="EX64" s="299"/>
      <c r="EY64" s="299"/>
      <c r="EZ64" s="299"/>
      <c r="FA64" s="299"/>
      <c r="FB64" s="299"/>
      <c r="FC64" s="299"/>
      <c r="FD64" s="299"/>
      <c r="FE64" s="299"/>
      <c r="FF64" s="299"/>
      <c r="FG64" s="299"/>
      <c r="FH64" s="299"/>
      <c r="FI64" s="299"/>
      <c r="FJ64" s="299"/>
      <c r="FK64" s="299"/>
      <c r="FL64" s="299"/>
      <c r="FM64" s="299"/>
      <c r="FN64" s="299"/>
      <c r="FO64" s="299"/>
      <c r="FP64" s="299"/>
      <c r="FQ64" s="299"/>
      <c r="FR64" s="299"/>
      <c r="FS64" s="299"/>
      <c r="FT64" s="299"/>
      <c r="FU64" s="299"/>
      <c r="FV64" s="299"/>
      <c r="FW64" s="299"/>
      <c r="FX64" s="299"/>
      <c r="FY64" s="299"/>
      <c r="FZ64" s="299"/>
      <c r="GA64" s="299"/>
      <c r="GB64" s="299"/>
      <c r="GC64" s="299"/>
      <c r="GD64" s="299"/>
      <c r="GE64" s="299"/>
      <c r="GF64" s="299"/>
      <c r="GG64" s="299"/>
      <c r="GH64" s="299"/>
      <c r="GI64" s="299"/>
      <c r="GJ64" s="299"/>
      <c r="GK64" s="299"/>
      <c r="GL64" s="299"/>
      <c r="GM64" s="299"/>
      <c r="GN64" s="299"/>
      <c r="GO64" s="299"/>
      <c r="GP64" s="299"/>
      <c r="GQ64" s="299"/>
      <c r="GR64" s="299"/>
      <c r="GS64" s="299"/>
      <c r="GT64" s="299"/>
      <c r="GU64" s="299"/>
      <c r="GV64" s="299"/>
      <c r="GW64" s="299"/>
      <c r="GX64" s="299"/>
      <c r="GY64" s="299"/>
      <c r="GZ64" s="299"/>
      <c r="HA64" s="299"/>
      <c r="HB64" s="299"/>
      <c r="HC64" s="299"/>
      <c r="HD64" s="299"/>
      <c r="HE64" s="299"/>
      <c r="HF64" s="299"/>
      <c r="HG64" s="299"/>
      <c r="HH64" s="299"/>
      <c r="HI64" s="299"/>
      <c r="HJ64" s="299"/>
      <c r="HK64" s="299"/>
      <c r="HL64" s="299"/>
      <c r="HM64" s="299"/>
      <c r="HN64" s="299"/>
      <c r="HO64" s="299"/>
      <c r="HP64" s="299"/>
      <c r="HQ64" s="299"/>
      <c r="HR64" s="299"/>
      <c r="HS64" s="299"/>
      <c r="HT64" s="299"/>
      <c r="HU64" s="299"/>
      <c r="HV64" s="299"/>
      <c r="HW64" s="299"/>
      <c r="HX64" s="299"/>
      <c r="HY64" s="299"/>
      <c r="HZ64" s="299"/>
      <c r="IA64" s="299"/>
      <c r="IB64" s="299"/>
      <c r="IC64" s="299"/>
      <c r="ID64" s="299"/>
      <c r="IE64" s="299"/>
      <c r="IF64" s="299"/>
      <c r="IG64" s="299"/>
      <c r="IH64" s="299"/>
      <c r="II64" s="299"/>
      <c r="IJ64" s="299"/>
      <c r="IK64" s="299"/>
      <c r="IL64" s="299"/>
      <c r="IM64" s="299"/>
      <c r="IN64" s="299"/>
      <c r="IO64" s="299"/>
      <c r="IP64" s="299"/>
      <c r="IQ64" s="299"/>
      <c r="IR64" s="299"/>
      <c r="IS64" s="299"/>
      <c r="IT64" s="299"/>
      <c r="IU64" s="299"/>
      <c r="IV64" s="299"/>
    </row>
    <row r="65" spans="1:256" ht="15.75">
      <c r="A65" s="299"/>
      <c r="B65" s="300"/>
      <c r="C65" s="301"/>
      <c r="D65" s="371" t="s">
        <v>542</v>
      </c>
      <c r="E65" s="370"/>
      <c r="F65" s="302"/>
      <c r="G65" s="302"/>
      <c r="H65" s="359"/>
      <c r="I65" s="359"/>
      <c r="J65" s="302"/>
      <c r="K65" s="302"/>
      <c r="L65" s="303"/>
      <c r="M65" s="299"/>
      <c r="N65" s="299"/>
      <c r="O65" s="299"/>
      <c r="P65" s="299"/>
      <c r="Q65" s="299"/>
      <c r="R65" s="299"/>
      <c r="S65" s="299"/>
      <c r="T65" s="299"/>
      <c r="U65" s="299"/>
      <c r="V65" s="299"/>
      <c r="W65" s="299"/>
      <c r="X65" s="299"/>
      <c r="Y65" s="299"/>
      <c r="Z65" s="299"/>
      <c r="AA65" s="299"/>
      <c r="AB65" s="299"/>
      <c r="AC65" s="299"/>
      <c r="AD65" s="299"/>
      <c r="AE65" s="299"/>
      <c r="AF65" s="299"/>
      <c r="AG65" s="299"/>
      <c r="AH65" s="299"/>
      <c r="AI65" s="299"/>
      <c r="AJ65" s="299"/>
      <c r="AK65" s="299"/>
      <c r="AL65" s="299"/>
      <c r="AM65" s="299"/>
      <c r="AN65" s="299"/>
      <c r="AO65" s="299"/>
      <c r="AP65" s="299"/>
      <c r="AQ65" s="299"/>
      <c r="AR65" s="299"/>
      <c r="AS65" s="299"/>
      <c r="AT65" s="299"/>
      <c r="AU65" s="299"/>
      <c r="AV65" s="299"/>
      <c r="AW65" s="299"/>
      <c r="AX65" s="299"/>
      <c r="AY65" s="299"/>
      <c r="AZ65" s="299"/>
      <c r="BA65" s="299"/>
      <c r="BB65" s="299"/>
      <c r="BC65" s="299"/>
      <c r="BD65" s="299"/>
      <c r="BE65" s="299"/>
      <c r="BF65" s="299"/>
      <c r="BG65" s="299"/>
      <c r="BH65" s="299"/>
      <c r="BI65" s="299"/>
      <c r="BJ65" s="299"/>
      <c r="BK65" s="299"/>
      <c r="BL65" s="299"/>
      <c r="BM65" s="299"/>
      <c r="BN65" s="299"/>
      <c r="BO65" s="299"/>
      <c r="BP65" s="299"/>
      <c r="BQ65" s="299"/>
      <c r="BR65" s="299"/>
      <c r="BS65" s="299"/>
      <c r="BT65" s="299"/>
      <c r="BU65" s="299"/>
      <c r="BV65" s="299"/>
      <c r="BW65" s="299"/>
      <c r="BX65" s="299"/>
      <c r="BY65" s="299"/>
      <c r="BZ65" s="299"/>
      <c r="CA65" s="299"/>
      <c r="CB65" s="299"/>
      <c r="CC65" s="299"/>
      <c r="CD65" s="299"/>
      <c r="CE65" s="299"/>
      <c r="CF65" s="299"/>
      <c r="CG65" s="299"/>
      <c r="CH65" s="299"/>
      <c r="CI65" s="299"/>
      <c r="CJ65" s="299"/>
      <c r="CK65" s="299"/>
      <c r="CL65" s="299"/>
      <c r="CM65" s="299"/>
      <c r="CN65" s="299"/>
      <c r="CO65" s="299"/>
      <c r="CP65" s="299"/>
      <c r="CQ65" s="299"/>
      <c r="CR65" s="299"/>
      <c r="CS65" s="299"/>
      <c r="CT65" s="299"/>
      <c r="CU65" s="299"/>
      <c r="CV65" s="299"/>
      <c r="CW65" s="299"/>
      <c r="CX65" s="299"/>
      <c r="CY65" s="299"/>
      <c r="CZ65" s="299"/>
      <c r="DA65" s="299"/>
      <c r="DB65" s="299"/>
      <c r="DC65" s="299"/>
      <c r="DD65" s="299"/>
      <c r="DE65" s="299"/>
      <c r="DF65" s="299"/>
      <c r="DG65" s="299"/>
      <c r="DH65" s="299"/>
      <c r="DI65" s="299"/>
      <c r="DJ65" s="299"/>
      <c r="DK65" s="299"/>
      <c r="DL65" s="299"/>
      <c r="DM65" s="299"/>
      <c r="DN65" s="299"/>
      <c r="DO65" s="299"/>
      <c r="DP65" s="299"/>
      <c r="DQ65" s="299"/>
      <c r="DR65" s="299"/>
      <c r="DS65" s="299"/>
      <c r="DT65" s="299"/>
      <c r="DU65" s="299"/>
      <c r="DV65" s="299"/>
      <c r="DW65" s="299"/>
      <c r="DX65" s="299"/>
      <c r="DY65" s="299"/>
      <c r="DZ65" s="299"/>
      <c r="EA65" s="299"/>
      <c r="EB65" s="299"/>
      <c r="EC65" s="299"/>
      <c r="ED65" s="299"/>
      <c r="EE65" s="299"/>
      <c r="EF65" s="299"/>
      <c r="EG65" s="299"/>
      <c r="EH65" s="299"/>
      <c r="EI65" s="299"/>
      <c r="EJ65" s="299"/>
      <c r="EK65" s="299"/>
      <c r="EL65" s="299"/>
      <c r="EM65" s="299"/>
      <c r="EN65" s="299"/>
      <c r="EO65" s="299"/>
      <c r="EP65" s="299"/>
      <c r="EQ65" s="299"/>
      <c r="ER65" s="299"/>
      <c r="ES65" s="299"/>
      <c r="ET65" s="299"/>
      <c r="EU65" s="299"/>
      <c r="EV65" s="299"/>
      <c r="EW65" s="299"/>
      <c r="EX65" s="299"/>
      <c r="EY65" s="299"/>
      <c r="EZ65" s="299"/>
      <c r="FA65" s="299"/>
      <c r="FB65" s="299"/>
      <c r="FC65" s="299"/>
      <c r="FD65" s="299"/>
      <c r="FE65" s="299"/>
      <c r="FF65" s="299"/>
      <c r="FG65" s="299"/>
      <c r="FH65" s="299"/>
      <c r="FI65" s="299"/>
      <c r="FJ65" s="299"/>
      <c r="FK65" s="299"/>
      <c r="FL65" s="299"/>
      <c r="FM65" s="299"/>
      <c r="FN65" s="299"/>
      <c r="FO65" s="299"/>
      <c r="FP65" s="299"/>
      <c r="FQ65" s="299"/>
      <c r="FR65" s="299"/>
      <c r="FS65" s="299"/>
      <c r="FT65" s="299"/>
      <c r="FU65" s="299"/>
      <c r="FV65" s="299"/>
      <c r="FW65" s="299"/>
      <c r="FX65" s="299"/>
      <c r="FY65" s="299"/>
      <c r="FZ65" s="299"/>
      <c r="GA65" s="299"/>
      <c r="GB65" s="299"/>
      <c r="GC65" s="299"/>
      <c r="GD65" s="299"/>
      <c r="GE65" s="299"/>
      <c r="GF65" s="299"/>
      <c r="GG65" s="299"/>
      <c r="GH65" s="299"/>
      <c r="GI65" s="299"/>
      <c r="GJ65" s="299"/>
      <c r="GK65" s="299"/>
      <c r="GL65" s="299"/>
      <c r="GM65" s="299"/>
      <c r="GN65" s="299"/>
      <c r="GO65" s="299"/>
      <c r="GP65" s="299"/>
      <c r="GQ65" s="299"/>
      <c r="GR65" s="299"/>
      <c r="GS65" s="299"/>
      <c r="GT65" s="299"/>
      <c r="GU65" s="299"/>
      <c r="GV65" s="299"/>
      <c r="GW65" s="299"/>
      <c r="GX65" s="299"/>
      <c r="GY65" s="299"/>
      <c r="GZ65" s="299"/>
      <c r="HA65" s="299"/>
      <c r="HB65" s="299"/>
      <c r="HC65" s="299"/>
      <c r="HD65" s="299"/>
      <c r="HE65" s="299"/>
      <c r="HF65" s="299"/>
      <c r="HG65" s="299"/>
      <c r="HH65" s="299"/>
      <c r="HI65" s="299"/>
      <c r="HJ65" s="299"/>
      <c r="HK65" s="299"/>
      <c r="HL65" s="299"/>
      <c r="HM65" s="299"/>
      <c r="HN65" s="299"/>
      <c r="HO65" s="299"/>
      <c r="HP65" s="299"/>
      <c r="HQ65" s="299"/>
      <c r="HR65" s="299"/>
      <c r="HS65" s="299"/>
      <c r="HT65" s="299"/>
      <c r="HU65" s="299"/>
      <c r="HV65" s="299"/>
      <c r="HW65" s="299"/>
      <c r="HX65" s="299"/>
      <c r="HY65" s="299"/>
      <c r="HZ65" s="299"/>
      <c r="IA65" s="299"/>
      <c r="IB65" s="299"/>
      <c r="IC65" s="299"/>
      <c r="ID65" s="299"/>
      <c r="IE65" s="299"/>
      <c r="IF65" s="299"/>
      <c r="IG65" s="299"/>
      <c r="IH65" s="299"/>
      <c r="II65" s="299"/>
      <c r="IJ65" s="299"/>
      <c r="IK65" s="299"/>
      <c r="IL65" s="299"/>
      <c r="IM65" s="299"/>
      <c r="IN65" s="299"/>
      <c r="IO65" s="299"/>
      <c r="IP65" s="299"/>
      <c r="IQ65" s="299"/>
      <c r="IR65" s="299"/>
      <c r="IS65" s="299"/>
      <c r="IT65" s="299"/>
      <c r="IU65" s="299"/>
      <c r="IV65" s="299"/>
    </row>
    <row r="66" spans="1:256" ht="15.75">
      <c r="A66" s="299"/>
      <c r="B66" s="300"/>
      <c r="C66" s="301">
        <f>1+C63</f>
        <v>16</v>
      </c>
      <c r="D66" s="370" t="s">
        <v>543</v>
      </c>
      <c r="E66" s="370"/>
      <c r="F66" s="302"/>
      <c r="G66" s="302"/>
      <c r="H66" s="302"/>
      <c r="I66" s="302"/>
      <c r="J66" s="302"/>
      <c r="K66" s="302"/>
      <c r="L66" s="303"/>
      <c r="M66" s="299"/>
      <c r="N66" s="299"/>
      <c r="O66" s="299"/>
      <c r="P66" s="299"/>
      <c r="Q66" s="299"/>
      <c r="R66" s="299"/>
      <c r="S66" s="299"/>
      <c r="T66" s="299"/>
      <c r="U66" s="299"/>
      <c r="V66" s="299"/>
      <c r="W66" s="299"/>
      <c r="X66" s="299"/>
      <c r="Y66" s="299"/>
      <c r="Z66" s="299"/>
      <c r="AA66" s="299"/>
      <c r="AB66" s="299"/>
      <c r="AC66" s="299"/>
      <c r="AD66" s="299"/>
      <c r="AE66" s="299"/>
      <c r="AF66" s="299"/>
      <c r="AG66" s="299"/>
      <c r="AH66" s="299"/>
      <c r="AI66" s="299"/>
      <c r="AJ66" s="299"/>
      <c r="AK66" s="299"/>
      <c r="AL66" s="299"/>
      <c r="AM66" s="299"/>
      <c r="AN66" s="299"/>
      <c r="AO66" s="299"/>
      <c r="AP66" s="299"/>
      <c r="AQ66" s="299"/>
      <c r="AR66" s="299"/>
      <c r="AS66" s="299"/>
      <c r="AT66" s="299"/>
      <c r="AU66" s="299"/>
      <c r="AV66" s="299"/>
      <c r="AW66" s="299"/>
      <c r="AX66" s="299"/>
      <c r="AY66" s="299"/>
      <c r="AZ66" s="299"/>
      <c r="BA66" s="299"/>
      <c r="BB66" s="299"/>
      <c r="BC66" s="299"/>
      <c r="BD66" s="299"/>
      <c r="BE66" s="299"/>
      <c r="BF66" s="299"/>
      <c r="BG66" s="299"/>
      <c r="BH66" s="299"/>
      <c r="BI66" s="299"/>
      <c r="BJ66" s="299"/>
      <c r="BK66" s="299"/>
      <c r="BL66" s="299"/>
      <c r="BM66" s="299"/>
      <c r="BN66" s="299"/>
      <c r="BO66" s="299"/>
      <c r="BP66" s="299"/>
      <c r="BQ66" s="299"/>
      <c r="BR66" s="299"/>
      <c r="BS66" s="299"/>
      <c r="BT66" s="299"/>
      <c r="BU66" s="299"/>
      <c r="BV66" s="299"/>
      <c r="BW66" s="299"/>
      <c r="BX66" s="299"/>
      <c r="BY66" s="299"/>
      <c r="BZ66" s="299"/>
      <c r="CA66" s="299"/>
      <c r="CB66" s="299"/>
      <c r="CC66" s="299"/>
      <c r="CD66" s="299"/>
      <c r="CE66" s="299"/>
      <c r="CF66" s="299"/>
      <c r="CG66" s="299"/>
      <c r="CH66" s="299"/>
      <c r="CI66" s="299"/>
      <c r="CJ66" s="299"/>
      <c r="CK66" s="299"/>
      <c r="CL66" s="299"/>
      <c r="CM66" s="299"/>
      <c r="CN66" s="299"/>
      <c r="CO66" s="299"/>
      <c r="CP66" s="299"/>
      <c r="CQ66" s="299"/>
      <c r="CR66" s="299"/>
      <c r="CS66" s="299"/>
      <c r="CT66" s="299"/>
      <c r="CU66" s="299"/>
      <c r="CV66" s="299"/>
      <c r="CW66" s="299"/>
      <c r="CX66" s="299"/>
      <c r="CY66" s="299"/>
      <c r="CZ66" s="299"/>
      <c r="DA66" s="299"/>
      <c r="DB66" s="299"/>
      <c r="DC66" s="299"/>
      <c r="DD66" s="299"/>
      <c r="DE66" s="299"/>
      <c r="DF66" s="299"/>
      <c r="DG66" s="299"/>
      <c r="DH66" s="299"/>
      <c r="DI66" s="299"/>
      <c r="DJ66" s="299"/>
      <c r="DK66" s="299"/>
      <c r="DL66" s="299"/>
      <c r="DM66" s="299"/>
      <c r="DN66" s="299"/>
      <c r="DO66" s="299"/>
      <c r="DP66" s="299"/>
      <c r="DQ66" s="299"/>
      <c r="DR66" s="299"/>
      <c r="DS66" s="299"/>
      <c r="DT66" s="299"/>
      <c r="DU66" s="299"/>
      <c r="DV66" s="299"/>
      <c r="DW66" s="299"/>
      <c r="DX66" s="299"/>
      <c r="DY66" s="299"/>
      <c r="DZ66" s="299"/>
      <c r="EA66" s="299"/>
      <c r="EB66" s="299"/>
      <c r="EC66" s="299"/>
      <c r="ED66" s="299"/>
      <c r="EE66" s="299"/>
      <c r="EF66" s="299"/>
      <c r="EG66" s="299"/>
      <c r="EH66" s="299"/>
      <c r="EI66" s="299"/>
      <c r="EJ66" s="299"/>
      <c r="EK66" s="299"/>
      <c r="EL66" s="299"/>
      <c r="EM66" s="299"/>
      <c r="EN66" s="299"/>
      <c r="EO66" s="299"/>
      <c r="EP66" s="299"/>
      <c r="EQ66" s="299"/>
      <c r="ER66" s="299"/>
      <c r="ES66" s="299"/>
      <c r="ET66" s="299"/>
      <c r="EU66" s="299"/>
      <c r="EV66" s="299"/>
      <c r="EW66" s="299"/>
      <c r="EX66" s="299"/>
      <c r="EY66" s="299"/>
      <c r="EZ66" s="299"/>
      <c r="FA66" s="299"/>
      <c r="FB66" s="299"/>
      <c r="FC66" s="299"/>
      <c r="FD66" s="299"/>
      <c r="FE66" s="299"/>
      <c r="FF66" s="299"/>
      <c r="FG66" s="299"/>
      <c r="FH66" s="299"/>
      <c r="FI66" s="299"/>
      <c r="FJ66" s="299"/>
      <c r="FK66" s="299"/>
      <c r="FL66" s="299"/>
      <c r="FM66" s="299"/>
      <c r="FN66" s="299"/>
      <c r="FO66" s="299"/>
      <c r="FP66" s="299"/>
      <c r="FQ66" s="299"/>
      <c r="FR66" s="299"/>
      <c r="FS66" s="299"/>
      <c r="FT66" s="299"/>
      <c r="FU66" s="299"/>
      <c r="FV66" s="299"/>
      <c r="FW66" s="299"/>
      <c r="FX66" s="299"/>
      <c r="FY66" s="299"/>
      <c r="FZ66" s="299"/>
      <c r="GA66" s="299"/>
      <c r="GB66" s="299"/>
      <c r="GC66" s="299"/>
      <c r="GD66" s="299"/>
      <c r="GE66" s="299"/>
      <c r="GF66" s="299"/>
      <c r="GG66" s="299"/>
      <c r="GH66" s="299"/>
      <c r="GI66" s="299"/>
      <c r="GJ66" s="299"/>
      <c r="GK66" s="299"/>
      <c r="GL66" s="299"/>
      <c r="GM66" s="299"/>
      <c r="GN66" s="299"/>
      <c r="GO66" s="299"/>
      <c r="GP66" s="299"/>
      <c r="GQ66" s="299"/>
      <c r="GR66" s="299"/>
      <c r="GS66" s="299"/>
      <c r="GT66" s="299"/>
      <c r="GU66" s="299"/>
      <c r="GV66" s="299"/>
      <c r="GW66" s="299"/>
      <c r="GX66" s="299"/>
      <c r="GY66" s="299"/>
      <c r="GZ66" s="299"/>
      <c r="HA66" s="299"/>
      <c r="HB66" s="299"/>
      <c r="HC66" s="299"/>
      <c r="HD66" s="299"/>
      <c r="HE66" s="299"/>
      <c r="HF66" s="299"/>
      <c r="HG66" s="299"/>
      <c r="HH66" s="299"/>
      <c r="HI66" s="299"/>
      <c r="HJ66" s="299"/>
      <c r="HK66" s="299"/>
      <c r="HL66" s="299"/>
      <c r="HM66" s="299"/>
      <c r="HN66" s="299"/>
      <c r="HO66" s="299"/>
      <c r="HP66" s="299"/>
      <c r="HQ66" s="299"/>
      <c r="HR66" s="299"/>
      <c r="HS66" s="299"/>
      <c r="HT66" s="299"/>
      <c r="HU66" s="299"/>
      <c r="HV66" s="299"/>
      <c r="HW66" s="299"/>
      <c r="HX66" s="299"/>
      <c r="HY66" s="299"/>
      <c r="HZ66" s="299"/>
      <c r="IA66" s="299"/>
      <c r="IB66" s="299"/>
      <c r="IC66" s="299"/>
      <c r="ID66" s="299"/>
      <c r="IE66" s="299"/>
      <c r="IF66" s="299"/>
      <c r="IG66" s="299"/>
      <c r="IH66" s="299"/>
      <c r="II66" s="299"/>
      <c r="IJ66" s="299"/>
      <c r="IK66" s="299"/>
      <c r="IL66" s="299"/>
      <c r="IM66" s="299"/>
      <c r="IN66" s="299"/>
      <c r="IO66" s="299"/>
      <c r="IP66" s="299"/>
      <c r="IQ66" s="299"/>
      <c r="IR66" s="299"/>
      <c r="IS66" s="299"/>
      <c r="IT66" s="299"/>
      <c r="IU66" s="299"/>
      <c r="IV66" s="299"/>
    </row>
    <row r="67" spans="1:256" ht="15.75">
      <c r="A67" s="299"/>
      <c r="B67" s="300"/>
      <c r="C67" s="301"/>
      <c r="D67" s="370" t="s">
        <v>544</v>
      </c>
      <c r="E67" s="370"/>
      <c r="F67" s="302"/>
      <c r="G67" s="302"/>
      <c r="H67" s="302"/>
      <c r="I67" s="302"/>
      <c r="J67" s="302"/>
      <c r="K67" s="302"/>
      <c r="L67" s="303"/>
      <c r="M67" s="299"/>
      <c r="N67" s="299"/>
      <c r="O67" s="299"/>
      <c r="P67" s="299"/>
      <c r="Q67" s="299"/>
      <c r="R67" s="299"/>
      <c r="S67" s="299"/>
      <c r="T67" s="299"/>
      <c r="U67" s="299"/>
      <c r="V67" s="299"/>
      <c r="W67" s="299"/>
      <c r="X67" s="299"/>
      <c r="Y67" s="299"/>
      <c r="Z67" s="299"/>
      <c r="AA67" s="299"/>
      <c r="AB67" s="299"/>
      <c r="AC67" s="299"/>
      <c r="AD67" s="299"/>
      <c r="AE67" s="299"/>
      <c r="AF67" s="299"/>
      <c r="AG67" s="299"/>
      <c r="AH67" s="299"/>
      <c r="AI67" s="299"/>
      <c r="AJ67" s="299"/>
      <c r="AK67" s="299"/>
      <c r="AL67" s="299"/>
      <c r="AM67" s="299"/>
      <c r="AN67" s="299"/>
      <c r="AO67" s="299"/>
      <c r="AP67" s="299"/>
      <c r="AQ67" s="299"/>
      <c r="AR67" s="299"/>
      <c r="AS67" s="299"/>
      <c r="AT67" s="299"/>
      <c r="AU67" s="299"/>
      <c r="AV67" s="299"/>
      <c r="AW67" s="299"/>
      <c r="AX67" s="299"/>
      <c r="AY67" s="299"/>
      <c r="AZ67" s="299"/>
      <c r="BA67" s="299"/>
      <c r="BB67" s="299"/>
      <c r="BC67" s="299"/>
      <c r="BD67" s="299"/>
      <c r="BE67" s="299"/>
      <c r="BF67" s="299"/>
      <c r="BG67" s="299"/>
      <c r="BH67" s="299"/>
      <c r="BI67" s="299"/>
      <c r="BJ67" s="299"/>
      <c r="BK67" s="299"/>
      <c r="BL67" s="299"/>
      <c r="BM67" s="299"/>
      <c r="BN67" s="299"/>
      <c r="BO67" s="299"/>
      <c r="BP67" s="299"/>
      <c r="BQ67" s="299"/>
      <c r="BR67" s="299"/>
      <c r="BS67" s="299"/>
      <c r="BT67" s="299"/>
      <c r="BU67" s="299"/>
      <c r="BV67" s="299"/>
      <c r="BW67" s="299"/>
      <c r="BX67" s="299"/>
      <c r="BY67" s="299"/>
      <c r="BZ67" s="299"/>
      <c r="CA67" s="299"/>
      <c r="CB67" s="299"/>
      <c r="CC67" s="299"/>
      <c r="CD67" s="299"/>
      <c r="CE67" s="299"/>
      <c r="CF67" s="299"/>
      <c r="CG67" s="299"/>
      <c r="CH67" s="299"/>
      <c r="CI67" s="299"/>
      <c r="CJ67" s="299"/>
      <c r="CK67" s="299"/>
      <c r="CL67" s="299"/>
      <c r="CM67" s="299"/>
      <c r="CN67" s="299"/>
      <c r="CO67" s="299"/>
      <c r="CP67" s="299"/>
      <c r="CQ67" s="299"/>
      <c r="CR67" s="299"/>
      <c r="CS67" s="299"/>
      <c r="CT67" s="299"/>
      <c r="CU67" s="299"/>
      <c r="CV67" s="299"/>
      <c r="CW67" s="299"/>
      <c r="CX67" s="299"/>
      <c r="CY67" s="299"/>
      <c r="CZ67" s="299"/>
      <c r="DA67" s="299"/>
      <c r="DB67" s="299"/>
      <c r="DC67" s="299"/>
      <c r="DD67" s="299"/>
      <c r="DE67" s="299"/>
      <c r="DF67" s="299"/>
      <c r="DG67" s="299"/>
      <c r="DH67" s="299"/>
      <c r="DI67" s="299"/>
      <c r="DJ67" s="299"/>
      <c r="DK67" s="299"/>
      <c r="DL67" s="299"/>
      <c r="DM67" s="299"/>
      <c r="DN67" s="299"/>
      <c r="DO67" s="299"/>
      <c r="DP67" s="299"/>
      <c r="DQ67" s="299"/>
      <c r="DR67" s="299"/>
      <c r="DS67" s="299"/>
      <c r="DT67" s="299"/>
      <c r="DU67" s="299"/>
      <c r="DV67" s="299"/>
      <c r="DW67" s="299"/>
      <c r="DX67" s="299"/>
      <c r="DY67" s="299"/>
      <c r="DZ67" s="299"/>
      <c r="EA67" s="299"/>
      <c r="EB67" s="299"/>
      <c r="EC67" s="299"/>
      <c r="ED67" s="299"/>
      <c r="EE67" s="299"/>
      <c r="EF67" s="299"/>
      <c r="EG67" s="299"/>
      <c r="EH67" s="299"/>
      <c r="EI67" s="299"/>
      <c r="EJ67" s="299"/>
      <c r="EK67" s="299"/>
      <c r="EL67" s="299"/>
      <c r="EM67" s="299"/>
      <c r="EN67" s="299"/>
      <c r="EO67" s="299"/>
      <c r="EP67" s="299"/>
      <c r="EQ67" s="299"/>
      <c r="ER67" s="299"/>
      <c r="ES67" s="299"/>
      <c r="ET67" s="299"/>
      <c r="EU67" s="299"/>
      <c r="EV67" s="299"/>
      <c r="EW67" s="299"/>
      <c r="EX67" s="299"/>
      <c r="EY67" s="299"/>
      <c r="EZ67" s="299"/>
      <c r="FA67" s="299"/>
      <c r="FB67" s="299"/>
      <c r="FC67" s="299"/>
      <c r="FD67" s="299"/>
      <c r="FE67" s="299"/>
      <c r="FF67" s="299"/>
      <c r="FG67" s="299"/>
      <c r="FH67" s="299"/>
      <c r="FI67" s="299"/>
      <c r="FJ67" s="299"/>
      <c r="FK67" s="299"/>
      <c r="FL67" s="299"/>
      <c r="FM67" s="299"/>
      <c r="FN67" s="299"/>
      <c r="FO67" s="299"/>
      <c r="FP67" s="299"/>
      <c r="FQ67" s="299"/>
      <c r="FR67" s="299"/>
      <c r="FS67" s="299"/>
      <c r="FT67" s="299"/>
      <c r="FU67" s="299"/>
      <c r="FV67" s="299"/>
      <c r="FW67" s="299"/>
      <c r="FX67" s="299"/>
      <c r="FY67" s="299"/>
      <c r="FZ67" s="299"/>
      <c r="GA67" s="299"/>
      <c r="GB67" s="299"/>
      <c r="GC67" s="299"/>
      <c r="GD67" s="299"/>
      <c r="GE67" s="299"/>
      <c r="GF67" s="299"/>
      <c r="GG67" s="299"/>
      <c r="GH67" s="299"/>
      <c r="GI67" s="299"/>
      <c r="GJ67" s="299"/>
      <c r="GK67" s="299"/>
      <c r="GL67" s="299"/>
      <c r="GM67" s="299"/>
      <c r="GN67" s="299"/>
      <c r="GO67" s="299"/>
      <c r="GP67" s="299"/>
      <c r="GQ67" s="299"/>
      <c r="GR67" s="299"/>
      <c r="GS67" s="299"/>
      <c r="GT67" s="299"/>
      <c r="GU67" s="299"/>
      <c r="GV67" s="299"/>
      <c r="GW67" s="299"/>
      <c r="GX67" s="299"/>
      <c r="GY67" s="299"/>
      <c r="GZ67" s="299"/>
      <c r="HA67" s="299"/>
      <c r="HB67" s="299"/>
      <c r="HC67" s="299"/>
      <c r="HD67" s="299"/>
      <c r="HE67" s="299"/>
      <c r="HF67" s="299"/>
      <c r="HG67" s="299"/>
      <c r="HH67" s="299"/>
      <c r="HI67" s="299"/>
      <c r="HJ67" s="299"/>
      <c r="HK67" s="299"/>
      <c r="HL67" s="299"/>
      <c r="HM67" s="299"/>
      <c r="HN67" s="299"/>
      <c r="HO67" s="299"/>
      <c r="HP67" s="299"/>
      <c r="HQ67" s="299"/>
      <c r="HR67" s="299"/>
      <c r="HS67" s="299"/>
      <c r="HT67" s="299"/>
      <c r="HU67" s="299"/>
      <c r="HV67" s="299"/>
      <c r="HW67" s="299"/>
      <c r="HX67" s="299"/>
      <c r="HY67" s="299"/>
      <c r="HZ67" s="299"/>
      <c r="IA67" s="299"/>
      <c r="IB67" s="299"/>
      <c r="IC67" s="299"/>
      <c r="ID67" s="299"/>
      <c r="IE67" s="299"/>
      <c r="IF67" s="299"/>
      <c r="IG67" s="299"/>
      <c r="IH67" s="299"/>
      <c r="II67" s="299"/>
      <c r="IJ67" s="299"/>
      <c r="IK67" s="299"/>
      <c r="IL67" s="299"/>
      <c r="IM67" s="299"/>
      <c r="IN67" s="299"/>
      <c r="IO67" s="299"/>
      <c r="IP67" s="299"/>
      <c r="IQ67" s="299"/>
      <c r="IR67" s="299"/>
      <c r="IS67" s="299"/>
      <c r="IT67" s="299"/>
      <c r="IU67" s="299"/>
      <c r="IV67" s="299"/>
    </row>
    <row r="68" spans="1:256" ht="15.75">
      <c r="A68" s="299"/>
      <c r="B68" s="300"/>
      <c r="C68" s="301"/>
      <c r="D68" s="370" t="s">
        <v>545</v>
      </c>
      <c r="E68" s="370"/>
      <c r="F68" s="302"/>
      <c r="G68" s="302"/>
      <c r="H68" s="359"/>
      <c r="I68" s="302"/>
      <c r="J68" s="302"/>
      <c r="K68" s="302"/>
      <c r="L68" s="303"/>
      <c r="M68" s="299"/>
      <c r="N68" s="299"/>
      <c r="O68" s="299"/>
      <c r="P68" s="299"/>
      <c r="Q68" s="299"/>
      <c r="R68" s="299"/>
      <c r="S68" s="299"/>
      <c r="T68" s="299"/>
      <c r="U68" s="299"/>
      <c r="V68" s="299"/>
      <c r="W68" s="299"/>
      <c r="X68" s="299"/>
      <c r="Y68" s="299"/>
      <c r="Z68" s="299"/>
      <c r="AA68" s="299"/>
      <c r="AB68" s="299"/>
      <c r="AC68" s="299"/>
      <c r="AD68" s="299"/>
      <c r="AE68" s="299"/>
      <c r="AF68" s="299"/>
      <c r="AG68" s="299"/>
      <c r="AH68" s="299"/>
      <c r="AI68" s="299"/>
      <c r="AJ68" s="299"/>
      <c r="AK68" s="299"/>
      <c r="AL68" s="299"/>
      <c r="AM68" s="299"/>
      <c r="AN68" s="299"/>
      <c r="AO68" s="299"/>
      <c r="AP68" s="299"/>
      <c r="AQ68" s="299"/>
      <c r="AR68" s="299"/>
      <c r="AS68" s="299"/>
      <c r="AT68" s="299"/>
      <c r="AU68" s="299"/>
      <c r="AV68" s="299"/>
      <c r="AW68" s="299"/>
      <c r="AX68" s="299"/>
      <c r="AY68" s="299"/>
      <c r="AZ68" s="299"/>
      <c r="BA68" s="299"/>
      <c r="BB68" s="299"/>
      <c r="BC68" s="299"/>
      <c r="BD68" s="299"/>
      <c r="BE68" s="299"/>
      <c r="BF68" s="299"/>
      <c r="BG68" s="299"/>
      <c r="BH68" s="299"/>
      <c r="BI68" s="299"/>
      <c r="BJ68" s="299"/>
      <c r="BK68" s="299"/>
      <c r="BL68" s="299"/>
      <c r="BM68" s="299"/>
      <c r="BN68" s="299"/>
      <c r="BO68" s="299"/>
      <c r="BP68" s="299"/>
      <c r="BQ68" s="299"/>
      <c r="BR68" s="299"/>
      <c r="BS68" s="299"/>
      <c r="BT68" s="299"/>
      <c r="BU68" s="299"/>
      <c r="BV68" s="299"/>
      <c r="BW68" s="299"/>
      <c r="BX68" s="299"/>
      <c r="BY68" s="299"/>
      <c r="BZ68" s="299"/>
      <c r="CA68" s="299"/>
      <c r="CB68" s="299"/>
      <c r="CC68" s="299"/>
      <c r="CD68" s="299"/>
      <c r="CE68" s="299"/>
      <c r="CF68" s="299"/>
      <c r="CG68" s="299"/>
      <c r="CH68" s="299"/>
      <c r="CI68" s="299"/>
      <c r="CJ68" s="299"/>
      <c r="CK68" s="299"/>
      <c r="CL68" s="299"/>
      <c r="CM68" s="299"/>
      <c r="CN68" s="299"/>
      <c r="CO68" s="299"/>
      <c r="CP68" s="299"/>
      <c r="CQ68" s="299"/>
      <c r="CR68" s="299"/>
      <c r="CS68" s="299"/>
      <c r="CT68" s="299"/>
      <c r="CU68" s="299"/>
      <c r="CV68" s="299"/>
      <c r="CW68" s="299"/>
      <c r="CX68" s="299"/>
      <c r="CY68" s="299"/>
      <c r="CZ68" s="299"/>
      <c r="DA68" s="299"/>
      <c r="DB68" s="299"/>
      <c r="DC68" s="299"/>
      <c r="DD68" s="299"/>
      <c r="DE68" s="299"/>
      <c r="DF68" s="299"/>
      <c r="DG68" s="299"/>
      <c r="DH68" s="299"/>
      <c r="DI68" s="299"/>
      <c r="DJ68" s="299"/>
      <c r="DK68" s="299"/>
      <c r="DL68" s="299"/>
      <c r="DM68" s="299"/>
      <c r="DN68" s="299"/>
      <c r="DO68" s="299"/>
      <c r="DP68" s="299"/>
      <c r="DQ68" s="299"/>
      <c r="DR68" s="299"/>
      <c r="DS68" s="299"/>
      <c r="DT68" s="299"/>
      <c r="DU68" s="299"/>
      <c r="DV68" s="299"/>
      <c r="DW68" s="299"/>
      <c r="DX68" s="299"/>
      <c r="DY68" s="299"/>
      <c r="DZ68" s="299"/>
      <c r="EA68" s="299"/>
      <c r="EB68" s="299"/>
      <c r="EC68" s="299"/>
      <c r="ED68" s="299"/>
      <c r="EE68" s="299"/>
      <c r="EF68" s="299"/>
      <c r="EG68" s="299"/>
      <c r="EH68" s="299"/>
      <c r="EI68" s="299"/>
      <c r="EJ68" s="299"/>
      <c r="EK68" s="299"/>
      <c r="EL68" s="299"/>
      <c r="EM68" s="299"/>
      <c r="EN68" s="299"/>
      <c r="EO68" s="299"/>
      <c r="EP68" s="299"/>
      <c r="EQ68" s="299"/>
      <c r="ER68" s="299"/>
      <c r="ES68" s="299"/>
      <c r="ET68" s="299"/>
      <c r="EU68" s="299"/>
      <c r="EV68" s="299"/>
      <c r="EW68" s="299"/>
      <c r="EX68" s="299"/>
      <c r="EY68" s="299"/>
      <c r="EZ68" s="299"/>
      <c r="FA68" s="299"/>
      <c r="FB68" s="299"/>
      <c r="FC68" s="299"/>
      <c r="FD68" s="299"/>
      <c r="FE68" s="299"/>
      <c r="FF68" s="299"/>
      <c r="FG68" s="299"/>
      <c r="FH68" s="299"/>
      <c r="FI68" s="299"/>
      <c r="FJ68" s="299"/>
      <c r="FK68" s="299"/>
      <c r="FL68" s="299"/>
      <c r="FM68" s="299"/>
      <c r="FN68" s="299"/>
      <c r="FO68" s="299"/>
      <c r="FP68" s="299"/>
      <c r="FQ68" s="299"/>
      <c r="FR68" s="299"/>
      <c r="FS68" s="299"/>
      <c r="FT68" s="299"/>
      <c r="FU68" s="299"/>
      <c r="FV68" s="299"/>
      <c r="FW68" s="299"/>
      <c r="FX68" s="299"/>
      <c r="FY68" s="299"/>
      <c r="FZ68" s="299"/>
      <c r="GA68" s="299"/>
      <c r="GB68" s="299"/>
      <c r="GC68" s="299"/>
      <c r="GD68" s="299"/>
      <c r="GE68" s="299"/>
      <c r="GF68" s="299"/>
      <c r="GG68" s="299"/>
      <c r="GH68" s="299"/>
      <c r="GI68" s="299"/>
      <c r="GJ68" s="299"/>
      <c r="GK68" s="299"/>
      <c r="GL68" s="299"/>
      <c r="GM68" s="299"/>
      <c r="GN68" s="299"/>
      <c r="GO68" s="299"/>
      <c r="GP68" s="299"/>
      <c r="GQ68" s="299"/>
      <c r="GR68" s="299"/>
      <c r="GS68" s="299"/>
      <c r="GT68" s="299"/>
      <c r="GU68" s="299"/>
      <c r="GV68" s="299"/>
      <c r="GW68" s="299"/>
      <c r="GX68" s="299"/>
      <c r="GY68" s="299"/>
      <c r="GZ68" s="299"/>
      <c r="HA68" s="299"/>
      <c r="HB68" s="299"/>
      <c r="HC68" s="299"/>
      <c r="HD68" s="299"/>
      <c r="HE68" s="299"/>
      <c r="HF68" s="299"/>
      <c r="HG68" s="299"/>
      <c r="HH68" s="299"/>
      <c r="HI68" s="299"/>
      <c r="HJ68" s="299"/>
      <c r="HK68" s="299"/>
      <c r="HL68" s="299"/>
      <c r="HM68" s="299"/>
      <c r="HN68" s="299"/>
      <c r="HO68" s="299"/>
      <c r="HP68" s="299"/>
      <c r="HQ68" s="299"/>
      <c r="HR68" s="299"/>
      <c r="HS68" s="299"/>
      <c r="HT68" s="299"/>
      <c r="HU68" s="299"/>
      <c r="HV68" s="299"/>
      <c r="HW68" s="299"/>
      <c r="HX68" s="299"/>
      <c r="HY68" s="299"/>
      <c r="HZ68" s="299"/>
      <c r="IA68" s="299"/>
      <c r="IB68" s="299"/>
      <c r="IC68" s="299"/>
      <c r="ID68" s="299"/>
      <c r="IE68" s="299"/>
      <c r="IF68" s="299"/>
      <c r="IG68" s="299"/>
      <c r="IH68" s="299"/>
      <c r="II68" s="299"/>
      <c r="IJ68" s="299"/>
      <c r="IK68" s="299"/>
      <c r="IL68" s="299"/>
      <c r="IM68" s="299"/>
      <c r="IN68" s="299"/>
      <c r="IO68" s="299"/>
      <c r="IP68" s="299"/>
      <c r="IQ68" s="299"/>
      <c r="IR68" s="299"/>
      <c r="IS68" s="299"/>
      <c r="IT68" s="299"/>
      <c r="IU68" s="299"/>
      <c r="IV68" s="299"/>
    </row>
    <row r="69" spans="2:12" ht="7.5" customHeight="1">
      <c r="B69" s="23"/>
      <c r="C69" s="33"/>
      <c r="D69" s="95"/>
      <c r="E69" s="31"/>
      <c r="F69" s="41"/>
      <c r="G69" s="41"/>
      <c r="H69" s="41"/>
      <c r="I69" s="41"/>
      <c r="J69" s="41"/>
      <c r="K69" s="41"/>
      <c r="L69" s="89"/>
    </row>
    <row r="70" spans="2:12" ht="15.75">
      <c r="B70" s="23"/>
      <c r="C70" s="33" t="s">
        <v>17</v>
      </c>
      <c r="D70" s="286" t="s">
        <v>429</v>
      </c>
      <c r="E70" s="98"/>
      <c r="F70" s="96"/>
      <c r="G70" s="96"/>
      <c r="H70" s="96"/>
      <c r="I70" s="96"/>
      <c r="J70" s="96"/>
      <c r="K70" s="41"/>
      <c r="L70" s="89"/>
    </row>
    <row r="71" spans="2:12" ht="5.25" customHeight="1">
      <c r="B71" s="23"/>
      <c r="C71" s="33"/>
      <c r="D71" s="95"/>
      <c r="E71" s="31"/>
      <c r="F71" s="41"/>
      <c r="G71" s="41"/>
      <c r="H71" s="41"/>
      <c r="I71" s="41"/>
      <c r="J71" s="41"/>
      <c r="K71" s="41"/>
      <c r="L71" s="89"/>
    </row>
    <row r="72" spans="2:12" ht="15.75">
      <c r="B72" s="23"/>
      <c r="C72" s="33">
        <f>1+C66</f>
        <v>17</v>
      </c>
      <c r="D72" s="31" t="s">
        <v>430</v>
      </c>
      <c r="E72" s="31"/>
      <c r="F72" s="34"/>
      <c r="G72" s="34"/>
      <c r="H72" s="34"/>
      <c r="I72" s="34"/>
      <c r="J72" s="34"/>
      <c r="K72" s="34"/>
      <c r="L72" s="35"/>
    </row>
    <row r="73" spans="2:12" ht="15.75">
      <c r="B73" s="23"/>
      <c r="C73" s="33"/>
      <c r="D73" s="31" t="s">
        <v>432</v>
      </c>
      <c r="E73" s="31"/>
      <c r="F73" s="34"/>
      <c r="G73" s="34"/>
      <c r="H73" s="34"/>
      <c r="I73" s="34"/>
      <c r="J73" s="34"/>
      <c r="K73" s="34"/>
      <c r="L73" s="35"/>
    </row>
    <row r="74" spans="2:12" ht="15.75">
      <c r="B74" s="23"/>
      <c r="C74" s="33"/>
      <c r="D74" s="31" t="s">
        <v>431</v>
      </c>
      <c r="E74" s="31"/>
      <c r="F74" s="34"/>
      <c r="G74" s="34"/>
      <c r="H74" s="34"/>
      <c r="I74" s="34"/>
      <c r="J74" s="34"/>
      <c r="K74" s="34"/>
      <c r="L74" s="35"/>
    </row>
    <row r="75" spans="2:12" ht="15.75">
      <c r="B75" s="23"/>
      <c r="C75" s="33">
        <f>1+C72</f>
        <v>18</v>
      </c>
      <c r="D75" s="363" t="s">
        <v>546</v>
      </c>
      <c r="E75" s="31"/>
      <c r="F75" s="34"/>
      <c r="G75" s="34"/>
      <c r="H75" s="34"/>
      <c r="I75" s="34"/>
      <c r="J75" s="34"/>
      <c r="K75" s="34"/>
      <c r="L75" s="35"/>
    </row>
    <row r="76" spans="2:12" ht="15.75">
      <c r="B76" s="23"/>
      <c r="C76" s="33"/>
      <c r="D76" s="31" t="s">
        <v>506</v>
      </c>
      <c r="E76" s="31"/>
      <c r="F76" s="34"/>
      <c r="G76" s="34"/>
      <c r="H76" s="34"/>
      <c r="I76" s="34"/>
      <c r="J76" s="34"/>
      <c r="K76" s="34"/>
      <c r="L76" s="35"/>
    </row>
    <row r="77" spans="2:12" ht="15.75">
      <c r="B77" s="23"/>
      <c r="C77" s="33"/>
      <c r="D77" s="31" t="s">
        <v>547</v>
      </c>
      <c r="E77" s="31"/>
      <c r="F77" s="34"/>
      <c r="G77" s="34"/>
      <c r="H77" s="34"/>
      <c r="I77" s="34"/>
      <c r="J77" s="34"/>
      <c r="K77" s="34"/>
      <c r="L77" s="35"/>
    </row>
    <row r="78" spans="1:256" ht="15.75">
      <c r="A78" s="299"/>
      <c r="B78" s="300"/>
      <c r="C78" s="301"/>
      <c r="D78" s="370" t="s">
        <v>481</v>
      </c>
      <c r="E78" s="370"/>
      <c r="F78" s="302"/>
      <c r="G78" s="302"/>
      <c r="H78" s="302"/>
      <c r="I78" s="302"/>
      <c r="J78" s="302"/>
      <c r="K78" s="302"/>
      <c r="L78" s="303"/>
      <c r="M78" s="299"/>
      <c r="N78" s="299"/>
      <c r="O78" s="299"/>
      <c r="P78" s="299"/>
      <c r="Q78" s="299"/>
      <c r="R78" s="299"/>
      <c r="S78" s="299"/>
      <c r="T78" s="299"/>
      <c r="U78" s="299"/>
      <c r="V78" s="299"/>
      <c r="W78" s="299"/>
      <c r="X78" s="299"/>
      <c r="Y78" s="299"/>
      <c r="Z78" s="299"/>
      <c r="AA78" s="299"/>
      <c r="AB78" s="299"/>
      <c r="AC78" s="299"/>
      <c r="AD78" s="299"/>
      <c r="AE78" s="299"/>
      <c r="AF78" s="299"/>
      <c r="AG78" s="299"/>
      <c r="AH78" s="299"/>
      <c r="AI78" s="299"/>
      <c r="AJ78" s="299"/>
      <c r="AK78" s="299"/>
      <c r="AL78" s="299"/>
      <c r="AM78" s="299"/>
      <c r="AN78" s="299"/>
      <c r="AO78" s="299"/>
      <c r="AP78" s="299"/>
      <c r="AQ78" s="299"/>
      <c r="AR78" s="299"/>
      <c r="AS78" s="299"/>
      <c r="AT78" s="299"/>
      <c r="AU78" s="299"/>
      <c r="AV78" s="299"/>
      <c r="AW78" s="299"/>
      <c r="AX78" s="299"/>
      <c r="AY78" s="299"/>
      <c r="AZ78" s="299"/>
      <c r="BA78" s="299"/>
      <c r="BB78" s="299"/>
      <c r="BC78" s="299"/>
      <c r="BD78" s="299"/>
      <c r="BE78" s="299"/>
      <c r="BF78" s="299"/>
      <c r="BG78" s="299"/>
      <c r="BH78" s="299"/>
      <c r="BI78" s="299"/>
      <c r="BJ78" s="299"/>
      <c r="BK78" s="299"/>
      <c r="BL78" s="299"/>
      <c r="BM78" s="299"/>
      <c r="BN78" s="299"/>
      <c r="BO78" s="299"/>
      <c r="BP78" s="299"/>
      <c r="BQ78" s="299"/>
      <c r="BR78" s="299"/>
      <c r="BS78" s="299"/>
      <c r="BT78" s="299"/>
      <c r="BU78" s="299"/>
      <c r="BV78" s="299"/>
      <c r="BW78" s="299"/>
      <c r="BX78" s="299"/>
      <c r="BY78" s="299"/>
      <c r="BZ78" s="299"/>
      <c r="CA78" s="299"/>
      <c r="CB78" s="299"/>
      <c r="CC78" s="299"/>
      <c r="CD78" s="299"/>
      <c r="CE78" s="299"/>
      <c r="CF78" s="299"/>
      <c r="CG78" s="299"/>
      <c r="CH78" s="299"/>
      <c r="CI78" s="299"/>
      <c r="CJ78" s="299"/>
      <c r="CK78" s="299"/>
      <c r="CL78" s="299"/>
      <c r="CM78" s="299"/>
      <c r="CN78" s="299"/>
      <c r="CO78" s="299"/>
      <c r="CP78" s="299"/>
      <c r="CQ78" s="299"/>
      <c r="CR78" s="299"/>
      <c r="CS78" s="299"/>
      <c r="CT78" s="299"/>
      <c r="CU78" s="299"/>
      <c r="CV78" s="299"/>
      <c r="CW78" s="299"/>
      <c r="CX78" s="299"/>
      <c r="CY78" s="299"/>
      <c r="CZ78" s="299"/>
      <c r="DA78" s="299"/>
      <c r="DB78" s="299"/>
      <c r="DC78" s="299"/>
      <c r="DD78" s="299"/>
      <c r="DE78" s="299"/>
      <c r="DF78" s="299"/>
      <c r="DG78" s="299"/>
      <c r="DH78" s="299"/>
      <c r="DI78" s="299"/>
      <c r="DJ78" s="299"/>
      <c r="DK78" s="299"/>
      <c r="DL78" s="299"/>
      <c r="DM78" s="299"/>
      <c r="DN78" s="299"/>
      <c r="DO78" s="299"/>
      <c r="DP78" s="299"/>
      <c r="DQ78" s="299"/>
      <c r="DR78" s="299"/>
      <c r="DS78" s="299"/>
      <c r="DT78" s="299"/>
      <c r="DU78" s="299"/>
      <c r="DV78" s="299"/>
      <c r="DW78" s="299"/>
      <c r="DX78" s="299"/>
      <c r="DY78" s="299"/>
      <c r="DZ78" s="299"/>
      <c r="EA78" s="299"/>
      <c r="EB78" s="299"/>
      <c r="EC78" s="299"/>
      <c r="ED78" s="299"/>
      <c r="EE78" s="299"/>
      <c r="EF78" s="299"/>
      <c r="EG78" s="299"/>
      <c r="EH78" s="299"/>
      <c r="EI78" s="299"/>
      <c r="EJ78" s="299"/>
      <c r="EK78" s="299"/>
      <c r="EL78" s="299"/>
      <c r="EM78" s="299"/>
      <c r="EN78" s="299"/>
      <c r="EO78" s="299"/>
      <c r="EP78" s="299"/>
      <c r="EQ78" s="299"/>
      <c r="ER78" s="299"/>
      <c r="ES78" s="299"/>
      <c r="ET78" s="299"/>
      <c r="EU78" s="299"/>
      <c r="EV78" s="299"/>
      <c r="EW78" s="299"/>
      <c r="EX78" s="299"/>
      <c r="EY78" s="299"/>
      <c r="EZ78" s="299"/>
      <c r="FA78" s="299"/>
      <c r="FB78" s="299"/>
      <c r="FC78" s="299"/>
      <c r="FD78" s="299"/>
      <c r="FE78" s="299"/>
      <c r="FF78" s="299"/>
      <c r="FG78" s="299"/>
      <c r="FH78" s="299"/>
      <c r="FI78" s="299"/>
      <c r="FJ78" s="299"/>
      <c r="FK78" s="299"/>
      <c r="FL78" s="299"/>
      <c r="FM78" s="299"/>
      <c r="FN78" s="299"/>
      <c r="FO78" s="299"/>
      <c r="FP78" s="299"/>
      <c r="FQ78" s="299"/>
      <c r="FR78" s="299"/>
      <c r="FS78" s="299"/>
      <c r="FT78" s="299"/>
      <c r="FU78" s="299"/>
      <c r="FV78" s="299"/>
      <c r="FW78" s="299"/>
      <c r="FX78" s="299"/>
      <c r="FY78" s="299"/>
      <c r="FZ78" s="299"/>
      <c r="GA78" s="299"/>
      <c r="GB78" s="299"/>
      <c r="GC78" s="299"/>
      <c r="GD78" s="299"/>
      <c r="GE78" s="299"/>
      <c r="GF78" s="299"/>
      <c r="GG78" s="299"/>
      <c r="GH78" s="299"/>
      <c r="GI78" s="299"/>
      <c r="GJ78" s="299"/>
      <c r="GK78" s="299"/>
      <c r="GL78" s="299"/>
      <c r="GM78" s="299"/>
      <c r="GN78" s="299"/>
      <c r="GO78" s="299"/>
      <c r="GP78" s="299"/>
      <c r="GQ78" s="299"/>
      <c r="GR78" s="299"/>
      <c r="GS78" s="299"/>
      <c r="GT78" s="299"/>
      <c r="GU78" s="299"/>
      <c r="GV78" s="299"/>
      <c r="GW78" s="299"/>
      <c r="GX78" s="299"/>
      <c r="GY78" s="299"/>
      <c r="GZ78" s="299"/>
      <c r="HA78" s="299"/>
      <c r="HB78" s="299"/>
      <c r="HC78" s="299"/>
      <c r="HD78" s="299"/>
      <c r="HE78" s="299"/>
      <c r="HF78" s="299"/>
      <c r="HG78" s="299"/>
      <c r="HH78" s="299"/>
      <c r="HI78" s="299"/>
      <c r="HJ78" s="299"/>
      <c r="HK78" s="299"/>
      <c r="HL78" s="299"/>
      <c r="HM78" s="299"/>
      <c r="HN78" s="299"/>
      <c r="HO78" s="299"/>
      <c r="HP78" s="299"/>
      <c r="HQ78" s="299"/>
      <c r="HR78" s="299"/>
      <c r="HS78" s="299"/>
      <c r="HT78" s="299"/>
      <c r="HU78" s="299"/>
      <c r="HV78" s="299"/>
      <c r="HW78" s="299"/>
      <c r="HX78" s="299"/>
      <c r="HY78" s="299"/>
      <c r="HZ78" s="299"/>
      <c r="IA78" s="299"/>
      <c r="IB78" s="299"/>
      <c r="IC78" s="299"/>
      <c r="ID78" s="299"/>
      <c r="IE78" s="299"/>
      <c r="IF78" s="299"/>
      <c r="IG78" s="299"/>
      <c r="IH78" s="299"/>
      <c r="II78" s="299"/>
      <c r="IJ78" s="299"/>
      <c r="IK78" s="299"/>
      <c r="IL78" s="299"/>
      <c r="IM78" s="299"/>
      <c r="IN78" s="299"/>
      <c r="IO78" s="299"/>
      <c r="IP78" s="299"/>
      <c r="IQ78" s="299"/>
      <c r="IR78" s="299"/>
      <c r="IS78" s="299"/>
      <c r="IT78" s="299"/>
      <c r="IU78" s="299"/>
      <c r="IV78" s="299"/>
    </row>
    <row r="79" spans="1:256" ht="15.75">
      <c r="A79" s="299"/>
      <c r="B79" s="300"/>
      <c r="C79" s="301"/>
      <c r="D79" s="372" t="s">
        <v>548</v>
      </c>
      <c r="E79" s="373"/>
      <c r="F79" s="305"/>
      <c r="G79" s="305"/>
      <c r="H79" s="305"/>
      <c r="I79" s="305"/>
      <c r="J79" s="305"/>
      <c r="K79" s="306"/>
      <c r="L79" s="303"/>
      <c r="M79" s="299"/>
      <c r="N79" s="299"/>
      <c r="O79" s="299"/>
      <c r="P79" s="299"/>
      <c r="Q79" s="299"/>
      <c r="R79" s="299"/>
      <c r="S79" s="299"/>
      <c r="T79" s="299"/>
      <c r="U79" s="299"/>
      <c r="V79" s="299"/>
      <c r="W79" s="299"/>
      <c r="X79" s="299"/>
      <c r="Y79" s="299"/>
      <c r="Z79" s="299"/>
      <c r="AA79" s="299"/>
      <c r="AB79" s="299"/>
      <c r="AC79" s="299"/>
      <c r="AD79" s="299"/>
      <c r="AE79" s="299"/>
      <c r="AF79" s="299"/>
      <c r="AG79" s="299"/>
      <c r="AH79" s="299"/>
      <c r="AI79" s="299"/>
      <c r="AJ79" s="299"/>
      <c r="AK79" s="299"/>
      <c r="AL79" s="299"/>
      <c r="AM79" s="299"/>
      <c r="AN79" s="299"/>
      <c r="AO79" s="299"/>
      <c r="AP79" s="299"/>
      <c r="AQ79" s="299"/>
      <c r="AR79" s="299"/>
      <c r="AS79" s="299"/>
      <c r="AT79" s="299"/>
      <c r="AU79" s="299"/>
      <c r="AV79" s="299"/>
      <c r="AW79" s="299"/>
      <c r="AX79" s="299"/>
      <c r="AY79" s="299"/>
      <c r="AZ79" s="299"/>
      <c r="BA79" s="299"/>
      <c r="BB79" s="299"/>
      <c r="BC79" s="299"/>
      <c r="BD79" s="299"/>
      <c r="BE79" s="299"/>
      <c r="BF79" s="299"/>
      <c r="BG79" s="299"/>
      <c r="BH79" s="299"/>
      <c r="BI79" s="299"/>
      <c r="BJ79" s="299"/>
      <c r="BK79" s="299"/>
      <c r="BL79" s="299"/>
      <c r="BM79" s="299"/>
      <c r="BN79" s="299"/>
      <c r="BO79" s="299"/>
      <c r="BP79" s="299"/>
      <c r="BQ79" s="299"/>
      <c r="BR79" s="299"/>
      <c r="BS79" s="299"/>
      <c r="BT79" s="299"/>
      <c r="BU79" s="299"/>
      <c r="BV79" s="299"/>
      <c r="BW79" s="299"/>
      <c r="BX79" s="299"/>
      <c r="BY79" s="299"/>
      <c r="BZ79" s="299"/>
      <c r="CA79" s="299"/>
      <c r="CB79" s="299"/>
      <c r="CC79" s="299"/>
      <c r="CD79" s="299"/>
      <c r="CE79" s="299"/>
      <c r="CF79" s="299"/>
      <c r="CG79" s="299"/>
      <c r="CH79" s="299"/>
      <c r="CI79" s="299"/>
      <c r="CJ79" s="299"/>
      <c r="CK79" s="299"/>
      <c r="CL79" s="299"/>
      <c r="CM79" s="299"/>
      <c r="CN79" s="299"/>
      <c r="CO79" s="299"/>
      <c r="CP79" s="299"/>
      <c r="CQ79" s="299"/>
      <c r="CR79" s="299"/>
      <c r="CS79" s="299"/>
      <c r="CT79" s="299"/>
      <c r="CU79" s="299"/>
      <c r="CV79" s="299"/>
      <c r="CW79" s="299"/>
      <c r="CX79" s="299"/>
      <c r="CY79" s="299"/>
      <c r="CZ79" s="299"/>
      <c r="DA79" s="299"/>
      <c r="DB79" s="299"/>
      <c r="DC79" s="299"/>
      <c r="DD79" s="299"/>
      <c r="DE79" s="299"/>
      <c r="DF79" s="299"/>
      <c r="DG79" s="299"/>
      <c r="DH79" s="299"/>
      <c r="DI79" s="299"/>
      <c r="DJ79" s="299"/>
      <c r="DK79" s="299"/>
      <c r="DL79" s="299"/>
      <c r="DM79" s="299"/>
      <c r="DN79" s="299"/>
      <c r="DO79" s="299"/>
      <c r="DP79" s="299"/>
      <c r="DQ79" s="299"/>
      <c r="DR79" s="299"/>
      <c r="DS79" s="299"/>
      <c r="DT79" s="299"/>
      <c r="DU79" s="299"/>
      <c r="DV79" s="299"/>
      <c r="DW79" s="299"/>
      <c r="DX79" s="299"/>
      <c r="DY79" s="299"/>
      <c r="DZ79" s="299"/>
      <c r="EA79" s="299"/>
      <c r="EB79" s="299"/>
      <c r="EC79" s="299"/>
      <c r="ED79" s="299"/>
      <c r="EE79" s="299"/>
      <c r="EF79" s="299"/>
      <c r="EG79" s="299"/>
      <c r="EH79" s="299"/>
      <c r="EI79" s="299"/>
      <c r="EJ79" s="299"/>
      <c r="EK79" s="299"/>
      <c r="EL79" s="299"/>
      <c r="EM79" s="299"/>
      <c r="EN79" s="299"/>
      <c r="EO79" s="299"/>
      <c r="EP79" s="299"/>
      <c r="EQ79" s="299"/>
      <c r="ER79" s="299"/>
      <c r="ES79" s="299"/>
      <c r="ET79" s="299"/>
      <c r="EU79" s="299"/>
      <c r="EV79" s="299"/>
      <c r="EW79" s="299"/>
      <c r="EX79" s="299"/>
      <c r="EY79" s="299"/>
      <c r="EZ79" s="299"/>
      <c r="FA79" s="299"/>
      <c r="FB79" s="299"/>
      <c r="FC79" s="299"/>
      <c r="FD79" s="299"/>
      <c r="FE79" s="299"/>
      <c r="FF79" s="299"/>
      <c r="FG79" s="299"/>
      <c r="FH79" s="299"/>
      <c r="FI79" s="299"/>
      <c r="FJ79" s="299"/>
      <c r="FK79" s="299"/>
      <c r="FL79" s="299"/>
      <c r="FM79" s="299"/>
      <c r="FN79" s="299"/>
      <c r="FO79" s="299"/>
      <c r="FP79" s="299"/>
      <c r="FQ79" s="299"/>
      <c r="FR79" s="299"/>
      <c r="FS79" s="299"/>
      <c r="FT79" s="299"/>
      <c r="FU79" s="299"/>
      <c r="FV79" s="299"/>
      <c r="FW79" s="299"/>
      <c r="FX79" s="299"/>
      <c r="FY79" s="299"/>
      <c r="FZ79" s="299"/>
      <c r="GA79" s="299"/>
      <c r="GB79" s="299"/>
      <c r="GC79" s="299"/>
      <c r="GD79" s="299"/>
      <c r="GE79" s="299"/>
      <c r="GF79" s="299"/>
      <c r="GG79" s="299"/>
      <c r="GH79" s="299"/>
      <c r="GI79" s="299"/>
      <c r="GJ79" s="299"/>
      <c r="GK79" s="299"/>
      <c r="GL79" s="299"/>
      <c r="GM79" s="299"/>
      <c r="GN79" s="299"/>
      <c r="GO79" s="299"/>
      <c r="GP79" s="299"/>
      <c r="GQ79" s="299"/>
      <c r="GR79" s="299"/>
      <c r="GS79" s="299"/>
      <c r="GT79" s="299"/>
      <c r="GU79" s="299"/>
      <c r="GV79" s="299"/>
      <c r="GW79" s="299"/>
      <c r="GX79" s="299"/>
      <c r="GY79" s="299"/>
      <c r="GZ79" s="299"/>
      <c r="HA79" s="299"/>
      <c r="HB79" s="299"/>
      <c r="HC79" s="299"/>
      <c r="HD79" s="299"/>
      <c r="HE79" s="299"/>
      <c r="HF79" s="299"/>
      <c r="HG79" s="299"/>
      <c r="HH79" s="299"/>
      <c r="HI79" s="299"/>
      <c r="HJ79" s="299"/>
      <c r="HK79" s="299"/>
      <c r="HL79" s="299"/>
      <c r="HM79" s="299"/>
      <c r="HN79" s="299"/>
      <c r="HO79" s="299"/>
      <c r="HP79" s="299"/>
      <c r="HQ79" s="299"/>
      <c r="HR79" s="299"/>
      <c r="HS79" s="299"/>
      <c r="HT79" s="299"/>
      <c r="HU79" s="299"/>
      <c r="HV79" s="299"/>
      <c r="HW79" s="299"/>
      <c r="HX79" s="299"/>
      <c r="HY79" s="299"/>
      <c r="HZ79" s="299"/>
      <c r="IA79" s="299"/>
      <c r="IB79" s="299"/>
      <c r="IC79" s="299"/>
      <c r="ID79" s="299"/>
      <c r="IE79" s="299"/>
      <c r="IF79" s="299"/>
      <c r="IG79" s="299"/>
      <c r="IH79" s="299"/>
      <c r="II79" s="299"/>
      <c r="IJ79" s="299"/>
      <c r="IK79" s="299"/>
      <c r="IL79" s="299"/>
      <c r="IM79" s="299"/>
      <c r="IN79" s="299"/>
      <c r="IO79" s="299"/>
      <c r="IP79" s="299"/>
      <c r="IQ79" s="299"/>
      <c r="IR79" s="299"/>
      <c r="IS79" s="299"/>
      <c r="IT79" s="299"/>
      <c r="IU79" s="299"/>
      <c r="IV79" s="299"/>
    </row>
    <row r="80" spans="1:256" ht="15.75">
      <c r="A80" s="299"/>
      <c r="B80" s="300"/>
      <c r="C80" s="301"/>
      <c r="D80" s="374" t="s">
        <v>549</v>
      </c>
      <c r="E80" s="375"/>
      <c r="F80" s="307"/>
      <c r="G80" s="307"/>
      <c r="H80" s="307"/>
      <c r="I80" s="307"/>
      <c r="J80" s="307"/>
      <c r="K80" s="308"/>
      <c r="L80" s="303"/>
      <c r="M80" s="299"/>
      <c r="N80" s="299"/>
      <c r="O80" s="299"/>
      <c r="P80" s="299"/>
      <c r="Q80" s="299"/>
      <c r="R80" s="299"/>
      <c r="S80" s="299"/>
      <c r="T80" s="299"/>
      <c r="U80" s="299"/>
      <c r="V80" s="299"/>
      <c r="W80" s="299"/>
      <c r="X80" s="299"/>
      <c r="Y80" s="299"/>
      <c r="Z80" s="299"/>
      <c r="AA80" s="299"/>
      <c r="AB80" s="299"/>
      <c r="AC80" s="299"/>
      <c r="AD80" s="299"/>
      <c r="AE80" s="299"/>
      <c r="AF80" s="299"/>
      <c r="AG80" s="299"/>
      <c r="AH80" s="299"/>
      <c r="AI80" s="299"/>
      <c r="AJ80" s="299"/>
      <c r="AK80" s="299"/>
      <c r="AL80" s="299"/>
      <c r="AM80" s="299"/>
      <c r="AN80" s="299"/>
      <c r="AO80" s="299"/>
      <c r="AP80" s="299"/>
      <c r="AQ80" s="299"/>
      <c r="AR80" s="299"/>
      <c r="AS80" s="299"/>
      <c r="AT80" s="299"/>
      <c r="AU80" s="299"/>
      <c r="AV80" s="299"/>
      <c r="AW80" s="299"/>
      <c r="AX80" s="299"/>
      <c r="AY80" s="299"/>
      <c r="AZ80" s="299"/>
      <c r="BA80" s="299"/>
      <c r="BB80" s="299"/>
      <c r="BC80" s="299"/>
      <c r="BD80" s="299"/>
      <c r="BE80" s="299"/>
      <c r="BF80" s="299"/>
      <c r="BG80" s="299"/>
      <c r="BH80" s="299"/>
      <c r="BI80" s="299"/>
      <c r="BJ80" s="299"/>
      <c r="BK80" s="299"/>
      <c r="BL80" s="299"/>
      <c r="BM80" s="299"/>
      <c r="BN80" s="299"/>
      <c r="BO80" s="299"/>
      <c r="BP80" s="299"/>
      <c r="BQ80" s="299"/>
      <c r="BR80" s="299"/>
      <c r="BS80" s="299"/>
      <c r="BT80" s="299"/>
      <c r="BU80" s="299"/>
      <c r="BV80" s="299"/>
      <c r="BW80" s="299"/>
      <c r="BX80" s="299"/>
      <c r="BY80" s="299"/>
      <c r="BZ80" s="299"/>
      <c r="CA80" s="299"/>
      <c r="CB80" s="299"/>
      <c r="CC80" s="299"/>
      <c r="CD80" s="299"/>
      <c r="CE80" s="299"/>
      <c r="CF80" s="299"/>
      <c r="CG80" s="299"/>
      <c r="CH80" s="299"/>
      <c r="CI80" s="299"/>
      <c r="CJ80" s="299"/>
      <c r="CK80" s="299"/>
      <c r="CL80" s="299"/>
      <c r="CM80" s="299"/>
      <c r="CN80" s="299"/>
      <c r="CO80" s="299"/>
      <c r="CP80" s="299"/>
      <c r="CQ80" s="299"/>
      <c r="CR80" s="299"/>
      <c r="CS80" s="299"/>
      <c r="CT80" s="299"/>
      <c r="CU80" s="299"/>
      <c r="CV80" s="299"/>
      <c r="CW80" s="299"/>
      <c r="CX80" s="299"/>
      <c r="CY80" s="299"/>
      <c r="CZ80" s="299"/>
      <c r="DA80" s="299"/>
      <c r="DB80" s="299"/>
      <c r="DC80" s="299"/>
      <c r="DD80" s="299"/>
      <c r="DE80" s="299"/>
      <c r="DF80" s="299"/>
      <c r="DG80" s="299"/>
      <c r="DH80" s="299"/>
      <c r="DI80" s="299"/>
      <c r="DJ80" s="299"/>
      <c r="DK80" s="299"/>
      <c r="DL80" s="299"/>
      <c r="DM80" s="299"/>
      <c r="DN80" s="299"/>
      <c r="DO80" s="299"/>
      <c r="DP80" s="299"/>
      <c r="DQ80" s="299"/>
      <c r="DR80" s="299"/>
      <c r="DS80" s="299"/>
      <c r="DT80" s="299"/>
      <c r="DU80" s="299"/>
      <c r="DV80" s="299"/>
      <c r="DW80" s="299"/>
      <c r="DX80" s="299"/>
      <c r="DY80" s="299"/>
      <c r="DZ80" s="299"/>
      <c r="EA80" s="299"/>
      <c r="EB80" s="299"/>
      <c r="EC80" s="299"/>
      <c r="ED80" s="299"/>
      <c r="EE80" s="299"/>
      <c r="EF80" s="299"/>
      <c r="EG80" s="299"/>
      <c r="EH80" s="299"/>
      <c r="EI80" s="299"/>
      <c r="EJ80" s="299"/>
      <c r="EK80" s="299"/>
      <c r="EL80" s="299"/>
      <c r="EM80" s="299"/>
      <c r="EN80" s="299"/>
      <c r="EO80" s="299"/>
      <c r="EP80" s="299"/>
      <c r="EQ80" s="299"/>
      <c r="ER80" s="299"/>
      <c r="ES80" s="299"/>
      <c r="ET80" s="299"/>
      <c r="EU80" s="299"/>
      <c r="EV80" s="299"/>
      <c r="EW80" s="299"/>
      <c r="EX80" s="299"/>
      <c r="EY80" s="299"/>
      <c r="EZ80" s="299"/>
      <c r="FA80" s="299"/>
      <c r="FB80" s="299"/>
      <c r="FC80" s="299"/>
      <c r="FD80" s="299"/>
      <c r="FE80" s="299"/>
      <c r="FF80" s="299"/>
      <c r="FG80" s="299"/>
      <c r="FH80" s="299"/>
      <c r="FI80" s="299"/>
      <c r="FJ80" s="299"/>
      <c r="FK80" s="299"/>
      <c r="FL80" s="299"/>
      <c r="FM80" s="299"/>
      <c r="FN80" s="299"/>
      <c r="FO80" s="299"/>
      <c r="FP80" s="299"/>
      <c r="FQ80" s="299"/>
      <c r="FR80" s="299"/>
      <c r="FS80" s="299"/>
      <c r="FT80" s="299"/>
      <c r="FU80" s="299"/>
      <c r="FV80" s="299"/>
      <c r="FW80" s="299"/>
      <c r="FX80" s="299"/>
      <c r="FY80" s="299"/>
      <c r="FZ80" s="299"/>
      <c r="GA80" s="299"/>
      <c r="GB80" s="299"/>
      <c r="GC80" s="299"/>
      <c r="GD80" s="299"/>
      <c r="GE80" s="299"/>
      <c r="GF80" s="299"/>
      <c r="GG80" s="299"/>
      <c r="GH80" s="299"/>
      <c r="GI80" s="299"/>
      <c r="GJ80" s="299"/>
      <c r="GK80" s="299"/>
      <c r="GL80" s="299"/>
      <c r="GM80" s="299"/>
      <c r="GN80" s="299"/>
      <c r="GO80" s="299"/>
      <c r="GP80" s="299"/>
      <c r="GQ80" s="299"/>
      <c r="GR80" s="299"/>
      <c r="GS80" s="299"/>
      <c r="GT80" s="299"/>
      <c r="GU80" s="299"/>
      <c r="GV80" s="299"/>
      <c r="GW80" s="299"/>
      <c r="GX80" s="299"/>
      <c r="GY80" s="299"/>
      <c r="GZ80" s="299"/>
      <c r="HA80" s="299"/>
      <c r="HB80" s="299"/>
      <c r="HC80" s="299"/>
      <c r="HD80" s="299"/>
      <c r="HE80" s="299"/>
      <c r="HF80" s="299"/>
      <c r="HG80" s="299"/>
      <c r="HH80" s="299"/>
      <c r="HI80" s="299"/>
      <c r="HJ80" s="299"/>
      <c r="HK80" s="299"/>
      <c r="HL80" s="299"/>
      <c r="HM80" s="299"/>
      <c r="HN80" s="299"/>
      <c r="HO80" s="299"/>
      <c r="HP80" s="299"/>
      <c r="HQ80" s="299"/>
      <c r="HR80" s="299"/>
      <c r="HS80" s="299"/>
      <c r="HT80" s="299"/>
      <c r="HU80" s="299"/>
      <c r="HV80" s="299"/>
      <c r="HW80" s="299"/>
      <c r="HX80" s="299"/>
      <c r="HY80" s="299"/>
      <c r="HZ80" s="299"/>
      <c r="IA80" s="299"/>
      <c r="IB80" s="299"/>
      <c r="IC80" s="299"/>
      <c r="ID80" s="299"/>
      <c r="IE80" s="299"/>
      <c r="IF80" s="299"/>
      <c r="IG80" s="299"/>
      <c r="IH80" s="299"/>
      <c r="II80" s="299"/>
      <c r="IJ80" s="299"/>
      <c r="IK80" s="299"/>
      <c r="IL80" s="299"/>
      <c r="IM80" s="299"/>
      <c r="IN80" s="299"/>
      <c r="IO80" s="299"/>
      <c r="IP80" s="299"/>
      <c r="IQ80" s="299"/>
      <c r="IR80" s="299"/>
      <c r="IS80" s="299"/>
      <c r="IT80" s="299"/>
      <c r="IU80" s="299"/>
      <c r="IV80" s="299"/>
    </row>
    <row r="81" spans="1:256" ht="15.75">
      <c r="A81" s="299"/>
      <c r="B81" s="300"/>
      <c r="C81" s="301"/>
      <c r="D81" s="374" t="s">
        <v>550</v>
      </c>
      <c r="E81" s="375"/>
      <c r="F81" s="307"/>
      <c r="G81" s="307"/>
      <c r="H81" s="307"/>
      <c r="I81" s="307"/>
      <c r="J81" s="307"/>
      <c r="K81" s="308"/>
      <c r="L81" s="303"/>
      <c r="M81" s="299"/>
      <c r="N81" s="299"/>
      <c r="O81" s="299"/>
      <c r="P81" s="299"/>
      <c r="Q81" s="299"/>
      <c r="R81" s="299"/>
      <c r="S81" s="299"/>
      <c r="T81" s="299"/>
      <c r="U81" s="299"/>
      <c r="V81" s="299"/>
      <c r="W81" s="299"/>
      <c r="X81" s="299"/>
      <c r="Y81" s="299"/>
      <c r="Z81" s="299"/>
      <c r="AA81" s="299"/>
      <c r="AB81" s="299"/>
      <c r="AC81" s="299"/>
      <c r="AD81" s="299"/>
      <c r="AE81" s="299"/>
      <c r="AF81" s="299"/>
      <c r="AG81" s="299"/>
      <c r="AH81" s="299"/>
      <c r="AI81" s="299"/>
      <c r="AJ81" s="299"/>
      <c r="AK81" s="299"/>
      <c r="AL81" s="299"/>
      <c r="AM81" s="299"/>
      <c r="AN81" s="299"/>
      <c r="AO81" s="299"/>
      <c r="AP81" s="299"/>
      <c r="AQ81" s="299"/>
      <c r="AR81" s="299"/>
      <c r="AS81" s="299"/>
      <c r="AT81" s="299"/>
      <c r="AU81" s="299"/>
      <c r="AV81" s="299"/>
      <c r="AW81" s="299"/>
      <c r="AX81" s="299"/>
      <c r="AY81" s="299"/>
      <c r="AZ81" s="299"/>
      <c r="BA81" s="299"/>
      <c r="BB81" s="299"/>
      <c r="BC81" s="299"/>
      <c r="BD81" s="299"/>
      <c r="BE81" s="299"/>
      <c r="BF81" s="299"/>
      <c r="BG81" s="299"/>
      <c r="BH81" s="299"/>
      <c r="BI81" s="299"/>
      <c r="BJ81" s="299"/>
      <c r="BK81" s="299"/>
      <c r="BL81" s="299"/>
      <c r="BM81" s="299"/>
      <c r="BN81" s="299"/>
      <c r="BO81" s="299"/>
      <c r="BP81" s="299"/>
      <c r="BQ81" s="299"/>
      <c r="BR81" s="299"/>
      <c r="BS81" s="299"/>
      <c r="BT81" s="299"/>
      <c r="BU81" s="299"/>
      <c r="BV81" s="299"/>
      <c r="BW81" s="299"/>
      <c r="BX81" s="299"/>
      <c r="BY81" s="299"/>
      <c r="BZ81" s="299"/>
      <c r="CA81" s="299"/>
      <c r="CB81" s="299"/>
      <c r="CC81" s="299"/>
      <c r="CD81" s="299"/>
      <c r="CE81" s="299"/>
      <c r="CF81" s="299"/>
      <c r="CG81" s="299"/>
      <c r="CH81" s="299"/>
      <c r="CI81" s="299"/>
      <c r="CJ81" s="299"/>
      <c r="CK81" s="299"/>
      <c r="CL81" s="299"/>
      <c r="CM81" s="299"/>
      <c r="CN81" s="299"/>
      <c r="CO81" s="299"/>
      <c r="CP81" s="299"/>
      <c r="CQ81" s="299"/>
      <c r="CR81" s="299"/>
      <c r="CS81" s="299"/>
      <c r="CT81" s="299"/>
      <c r="CU81" s="299"/>
      <c r="CV81" s="299"/>
      <c r="CW81" s="299"/>
      <c r="CX81" s="299"/>
      <c r="CY81" s="299"/>
      <c r="CZ81" s="299"/>
      <c r="DA81" s="299"/>
      <c r="DB81" s="299"/>
      <c r="DC81" s="299"/>
      <c r="DD81" s="299"/>
      <c r="DE81" s="299"/>
      <c r="DF81" s="299"/>
      <c r="DG81" s="299"/>
      <c r="DH81" s="299"/>
      <c r="DI81" s="299"/>
      <c r="DJ81" s="299"/>
      <c r="DK81" s="299"/>
      <c r="DL81" s="299"/>
      <c r="DM81" s="299"/>
      <c r="DN81" s="299"/>
      <c r="DO81" s="299"/>
      <c r="DP81" s="299"/>
      <c r="DQ81" s="299"/>
      <c r="DR81" s="299"/>
      <c r="DS81" s="299"/>
      <c r="DT81" s="299"/>
      <c r="DU81" s="299"/>
      <c r="DV81" s="299"/>
      <c r="DW81" s="299"/>
      <c r="DX81" s="299"/>
      <c r="DY81" s="299"/>
      <c r="DZ81" s="299"/>
      <c r="EA81" s="299"/>
      <c r="EB81" s="299"/>
      <c r="EC81" s="299"/>
      <c r="ED81" s="299"/>
      <c r="EE81" s="299"/>
      <c r="EF81" s="299"/>
      <c r="EG81" s="299"/>
      <c r="EH81" s="299"/>
      <c r="EI81" s="299"/>
      <c r="EJ81" s="299"/>
      <c r="EK81" s="299"/>
      <c r="EL81" s="299"/>
      <c r="EM81" s="299"/>
      <c r="EN81" s="299"/>
      <c r="EO81" s="299"/>
      <c r="EP81" s="299"/>
      <c r="EQ81" s="299"/>
      <c r="ER81" s="299"/>
      <c r="ES81" s="299"/>
      <c r="ET81" s="299"/>
      <c r="EU81" s="299"/>
      <c r="EV81" s="299"/>
      <c r="EW81" s="299"/>
      <c r="EX81" s="299"/>
      <c r="EY81" s="299"/>
      <c r="EZ81" s="299"/>
      <c r="FA81" s="299"/>
      <c r="FB81" s="299"/>
      <c r="FC81" s="299"/>
      <c r="FD81" s="299"/>
      <c r="FE81" s="299"/>
      <c r="FF81" s="299"/>
      <c r="FG81" s="299"/>
      <c r="FH81" s="299"/>
      <c r="FI81" s="299"/>
      <c r="FJ81" s="299"/>
      <c r="FK81" s="299"/>
      <c r="FL81" s="299"/>
      <c r="FM81" s="299"/>
      <c r="FN81" s="299"/>
      <c r="FO81" s="299"/>
      <c r="FP81" s="299"/>
      <c r="FQ81" s="299"/>
      <c r="FR81" s="299"/>
      <c r="FS81" s="299"/>
      <c r="FT81" s="299"/>
      <c r="FU81" s="299"/>
      <c r="FV81" s="299"/>
      <c r="FW81" s="299"/>
      <c r="FX81" s="299"/>
      <c r="FY81" s="299"/>
      <c r="FZ81" s="299"/>
      <c r="GA81" s="299"/>
      <c r="GB81" s="299"/>
      <c r="GC81" s="299"/>
      <c r="GD81" s="299"/>
      <c r="GE81" s="299"/>
      <c r="GF81" s="299"/>
      <c r="GG81" s="299"/>
      <c r="GH81" s="299"/>
      <c r="GI81" s="299"/>
      <c r="GJ81" s="299"/>
      <c r="GK81" s="299"/>
      <c r="GL81" s="299"/>
      <c r="GM81" s="299"/>
      <c r="GN81" s="299"/>
      <c r="GO81" s="299"/>
      <c r="GP81" s="299"/>
      <c r="GQ81" s="299"/>
      <c r="GR81" s="299"/>
      <c r="GS81" s="299"/>
      <c r="GT81" s="299"/>
      <c r="GU81" s="299"/>
      <c r="GV81" s="299"/>
      <c r="GW81" s="299"/>
      <c r="GX81" s="299"/>
      <c r="GY81" s="299"/>
      <c r="GZ81" s="299"/>
      <c r="HA81" s="299"/>
      <c r="HB81" s="299"/>
      <c r="HC81" s="299"/>
      <c r="HD81" s="299"/>
      <c r="HE81" s="299"/>
      <c r="HF81" s="299"/>
      <c r="HG81" s="299"/>
      <c r="HH81" s="299"/>
      <c r="HI81" s="299"/>
      <c r="HJ81" s="299"/>
      <c r="HK81" s="299"/>
      <c r="HL81" s="299"/>
      <c r="HM81" s="299"/>
      <c r="HN81" s="299"/>
      <c r="HO81" s="299"/>
      <c r="HP81" s="299"/>
      <c r="HQ81" s="299"/>
      <c r="HR81" s="299"/>
      <c r="HS81" s="299"/>
      <c r="HT81" s="299"/>
      <c r="HU81" s="299"/>
      <c r="HV81" s="299"/>
      <c r="HW81" s="299"/>
      <c r="HX81" s="299"/>
      <c r="HY81" s="299"/>
      <c r="HZ81" s="299"/>
      <c r="IA81" s="299"/>
      <c r="IB81" s="299"/>
      <c r="IC81" s="299"/>
      <c r="ID81" s="299"/>
      <c r="IE81" s="299"/>
      <c r="IF81" s="299"/>
      <c r="IG81" s="299"/>
      <c r="IH81" s="299"/>
      <c r="II81" s="299"/>
      <c r="IJ81" s="299"/>
      <c r="IK81" s="299"/>
      <c r="IL81" s="299"/>
      <c r="IM81" s="299"/>
      <c r="IN81" s="299"/>
      <c r="IO81" s="299"/>
      <c r="IP81" s="299"/>
      <c r="IQ81" s="299"/>
      <c r="IR81" s="299"/>
      <c r="IS81" s="299"/>
      <c r="IT81" s="299"/>
      <c r="IU81" s="299"/>
      <c r="IV81" s="299"/>
    </row>
    <row r="82" spans="1:256" ht="15.75">
      <c r="A82" s="299"/>
      <c r="B82" s="300"/>
      <c r="C82" s="301"/>
      <c r="D82" s="374" t="s">
        <v>551</v>
      </c>
      <c r="E82" s="375"/>
      <c r="F82" s="307"/>
      <c r="G82" s="307"/>
      <c r="H82" s="307"/>
      <c r="I82" s="307"/>
      <c r="J82" s="307"/>
      <c r="K82" s="308"/>
      <c r="L82" s="303"/>
      <c r="M82" s="299"/>
      <c r="N82" s="299"/>
      <c r="O82" s="299"/>
      <c r="P82" s="299"/>
      <c r="Q82" s="299"/>
      <c r="R82" s="299"/>
      <c r="S82" s="299"/>
      <c r="T82" s="299"/>
      <c r="U82" s="299"/>
      <c r="V82" s="299"/>
      <c r="W82" s="299"/>
      <c r="X82" s="299"/>
      <c r="Y82" s="299"/>
      <c r="Z82" s="299"/>
      <c r="AA82" s="299"/>
      <c r="AB82" s="299"/>
      <c r="AC82" s="299"/>
      <c r="AD82" s="299"/>
      <c r="AE82" s="299"/>
      <c r="AF82" s="299"/>
      <c r="AG82" s="299"/>
      <c r="AH82" s="299"/>
      <c r="AI82" s="299"/>
      <c r="AJ82" s="299"/>
      <c r="AK82" s="299"/>
      <c r="AL82" s="299"/>
      <c r="AM82" s="299"/>
      <c r="AN82" s="299"/>
      <c r="AO82" s="299"/>
      <c r="AP82" s="299"/>
      <c r="AQ82" s="299"/>
      <c r="AR82" s="299"/>
      <c r="AS82" s="299"/>
      <c r="AT82" s="299"/>
      <c r="AU82" s="299"/>
      <c r="AV82" s="299"/>
      <c r="AW82" s="299"/>
      <c r="AX82" s="299"/>
      <c r="AY82" s="299"/>
      <c r="AZ82" s="299"/>
      <c r="BA82" s="299"/>
      <c r="BB82" s="299"/>
      <c r="BC82" s="299"/>
      <c r="BD82" s="299"/>
      <c r="BE82" s="299"/>
      <c r="BF82" s="299"/>
      <c r="BG82" s="299"/>
      <c r="BH82" s="299"/>
      <c r="BI82" s="299"/>
      <c r="BJ82" s="299"/>
      <c r="BK82" s="299"/>
      <c r="BL82" s="299"/>
      <c r="BM82" s="299"/>
      <c r="BN82" s="299"/>
      <c r="BO82" s="299"/>
      <c r="BP82" s="299"/>
      <c r="BQ82" s="299"/>
      <c r="BR82" s="299"/>
      <c r="BS82" s="299"/>
      <c r="BT82" s="299"/>
      <c r="BU82" s="299"/>
      <c r="BV82" s="299"/>
      <c r="BW82" s="299"/>
      <c r="BX82" s="299"/>
      <c r="BY82" s="299"/>
      <c r="BZ82" s="299"/>
      <c r="CA82" s="299"/>
      <c r="CB82" s="299"/>
      <c r="CC82" s="299"/>
      <c r="CD82" s="299"/>
      <c r="CE82" s="299"/>
      <c r="CF82" s="299"/>
      <c r="CG82" s="299"/>
      <c r="CH82" s="299"/>
      <c r="CI82" s="299"/>
      <c r="CJ82" s="299"/>
      <c r="CK82" s="299"/>
      <c r="CL82" s="299"/>
      <c r="CM82" s="299"/>
      <c r="CN82" s="299"/>
      <c r="CO82" s="299"/>
      <c r="CP82" s="299"/>
      <c r="CQ82" s="299"/>
      <c r="CR82" s="299"/>
      <c r="CS82" s="299"/>
      <c r="CT82" s="299"/>
      <c r="CU82" s="299"/>
      <c r="CV82" s="299"/>
      <c r="CW82" s="299"/>
      <c r="CX82" s="299"/>
      <c r="CY82" s="299"/>
      <c r="CZ82" s="299"/>
      <c r="DA82" s="299"/>
      <c r="DB82" s="299"/>
      <c r="DC82" s="299"/>
      <c r="DD82" s="299"/>
      <c r="DE82" s="299"/>
      <c r="DF82" s="299"/>
      <c r="DG82" s="299"/>
      <c r="DH82" s="299"/>
      <c r="DI82" s="299"/>
      <c r="DJ82" s="299"/>
      <c r="DK82" s="299"/>
      <c r="DL82" s="299"/>
      <c r="DM82" s="299"/>
      <c r="DN82" s="299"/>
      <c r="DO82" s="299"/>
      <c r="DP82" s="299"/>
      <c r="DQ82" s="299"/>
      <c r="DR82" s="299"/>
      <c r="DS82" s="299"/>
      <c r="DT82" s="299"/>
      <c r="DU82" s="299"/>
      <c r="DV82" s="299"/>
      <c r="DW82" s="299"/>
      <c r="DX82" s="299"/>
      <c r="DY82" s="299"/>
      <c r="DZ82" s="299"/>
      <c r="EA82" s="299"/>
      <c r="EB82" s="299"/>
      <c r="EC82" s="299"/>
      <c r="ED82" s="299"/>
      <c r="EE82" s="299"/>
      <c r="EF82" s="299"/>
      <c r="EG82" s="299"/>
      <c r="EH82" s="299"/>
      <c r="EI82" s="299"/>
      <c r="EJ82" s="299"/>
      <c r="EK82" s="299"/>
      <c r="EL82" s="299"/>
      <c r="EM82" s="299"/>
      <c r="EN82" s="299"/>
      <c r="EO82" s="299"/>
      <c r="EP82" s="299"/>
      <c r="EQ82" s="299"/>
      <c r="ER82" s="299"/>
      <c r="ES82" s="299"/>
      <c r="ET82" s="299"/>
      <c r="EU82" s="299"/>
      <c r="EV82" s="299"/>
      <c r="EW82" s="299"/>
      <c r="EX82" s="299"/>
      <c r="EY82" s="299"/>
      <c r="EZ82" s="299"/>
      <c r="FA82" s="299"/>
      <c r="FB82" s="299"/>
      <c r="FC82" s="299"/>
      <c r="FD82" s="299"/>
      <c r="FE82" s="299"/>
      <c r="FF82" s="299"/>
      <c r="FG82" s="299"/>
      <c r="FH82" s="299"/>
      <c r="FI82" s="299"/>
      <c r="FJ82" s="299"/>
      <c r="FK82" s="299"/>
      <c r="FL82" s="299"/>
      <c r="FM82" s="299"/>
      <c r="FN82" s="299"/>
      <c r="FO82" s="299"/>
      <c r="FP82" s="299"/>
      <c r="FQ82" s="299"/>
      <c r="FR82" s="299"/>
      <c r="FS82" s="299"/>
      <c r="FT82" s="299"/>
      <c r="FU82" s="299"/>
      <c r="FV82" s="299"/>
      <c r="FW82" s="299"/>
      <c r="FX82" s="299"/>
      <c r="FY82" s="299"/>
      <c r="FZ82" s="299"/>
      <c r="GA82" s="299"/>
      <c r="GB82" s="299"/>
      <c r="GC82" s="299"/>
      <c r="GD82" s="299"/>
      <c r="GE82" s="299"/>
      <c r="GF82" s="299"/>
      <c r="GG82" s="299"/>
      <c r="GH82" s="299"/>
      <c r="GI82" s="299"/>
      <c r="GJ82" s="299"/>
      <c r="GK82" s="299"/>
      <c r="GL82" s="299"/>
      <c r="GM82" s="299"/>
      <c r="GN82" s="299"/>
      <c r="GO82" s="299"/>
      <c r="GP82" s="299"/>
      <c r="GQ82" s="299"/>
      <c r="GR82" s="299"/>
      <c r="GS82" s="299"/>
      <c r="GT82" s="299"/>
      <c r="GU82" s="299"/>
      <c r="GV82" s="299"/>
      <c r="GW82" s="299"/>
      <c r="GX82" s="299"/>
      <c r="GY82" s="299"/>
      <c r="GZ82" s="299"/>
      <c r="HA82" s="299"/>
      <c r="HB82" s="299"/>
      <c r="HC82" s="299"/>
      <c r="HD82" s="299"/>
      <c r="HE82" s="299"/>
      <c r="HF82" s="299"/>
      <c r="HG82" s="299"/>
      <c r="HH82" s="299"/>
      <c r="HI82" s="299"/>
      <c r="HJ82" s="299"/>
      <c r="HK82" s="299"/>
      <c r="HL82" s="299"/>
      <c r="HM82" s="299"/>
      <c r="HN82" s="299"/>
      <c r="HO82" s="299"/>
      <c r="HP82" s="299"/>
      <c r="HQ82" s="299"/>
      <c r="HR82" s="299"/>
      <c r="HS82" s="299"/>
      <c r="HT82" s="299"/>
      <c r="HU82" s="299"/>
      <c r="HV82" s="299"/>
      <c r="HW82" s="299"/>
      <c r="HX82" s="299"/>
      <c r="HY82" s="299"/>
      <c r="HZ82" s="299"/>
      <c r="IA82" s="299"/>
      <c r="IB82" s="299"/>
      <c r="IC82" s="299"/>
      <c r="ID82" s="299"/>
      <c r="IE82" s="299"/>
      <c r="IF82" s="299"/>
      <c r="IG82" s="299"/>
      <c r="IH82" s="299"/>
      <c r="II82" s="299"/>
      <c r="IJ82" s="299"/>
      <c r="IK82" s="299"/>
      <c r="IL82" s="299"/>
      <c r="IM82" s="299"/>
      <c r="IN82" s="299"/>
      <c r="IO82" s="299"/>
      <c r="IP82" s="299"/>
      <c r="IQ82" s="299"/>
      <c r="IR82" s="299"/>
      <c r="IS82" s="299"/>
      <c r="IT82" s="299"/>
      <c r="IU82" s="299"/>
      <c r="IV82" s="299"/>
    </row>
    <row r="83" spans="1:256" ht="15.75">
      <c r="A83" s="299"/>
      <c r="B83" s="300"/>
      <c r="C83" s="301"/>
      <c r="D83" s="376" t="s">
        <v>552</v>
      </c>
      <c r="E83" s="377"/>
      <c r="F83" s="309"/>
      <c r="G83" s="309"/>
      <c r="H83" s="309"/>
      <c r="I83" s="309"/>
      <c r="J83" s="309"/>
      <c r="K83" s="310"/>
      <c r="L83" s="303"/>
      <c r="M83" s="299"/>
      <c r="N83" s="299"/>
      <c r="O83" s="299"/>
      <c r="P83" s="299"/>
      <c r="Q83" s="299"/>
      <c r="R83" s="299"/>
      <c r="S83" s="299"/>
      <c r="T83" s="299"/>
      <c r="U83" s="299"/>
      <c r="V83" s="299"/>
      <c r="W83" s="299"/>
      <c r="X83" s="299"/>
      <c r="Y83" s="299"/>
      <c r="Z83" s="299"/>
      <c r="AA83" s="299"/>
      <c r="AB83" s="299"/>
      <c r="AC83" s="299"/>
      <c r="AD83" s="299"/>
      <c r="AE83" s="299"/>
      <c r="AF83" s="299"/>
      <c r="AG83" s="299"/>
      <c r="AH83" s="299"/>
      <c r="AI83" s="299"/>
      <c r="AJ83" s="299"/>
      <c r="AK83" s="299"/>
      <c r="AL83" s="299"/>
      <c r="AM83" s="299"/>
      <c r="AN83" s="299"/>
      <c r="AO83" s="299"/>
      <c r="AP83" s="299"/>
      <c r="AQ83" s="299"/>
      <c r="AR83" s="299"/>
      <c r="AS83" s="299"/>
      <c r="AT83" s="299"/>
      <c r="AU83" s="299"/>
      <c r="AV83" s="299"/>
      <c r="AW83" s="299"/>
      <c r="AX83" s="299"/>
      <c r="AY83" s="299"/>
      <c r="AZ83" s="299"/>
      <c r="BA83" s="299"/>
      <c r="BB83" s="299"/>
      <c r="BC83" s="299"/>
      <c r="BD83" s="299"/>
      <c r="BE83" s="299"/>
      <c r="BF83" s="299"/>
      <c r="BG83" s="299"/>
      <c r="BH83" s="299"/>
      <c r="BI83" s="299"/>
      <c r="BJ83" s="299"/>
      <c r="BK83" s="299"/>
      <c r="BL83" s="299"/>
      <c r="BM83" s="299"/>
      <c r="BN83" s="299"/>
      <c r="BO83" s="299"/>
      <c r="BP83" s="299"/>
      <c r="BQ83" s="299"/>
      <c r="BR83" s="299"/>
      <c r="BS83" s="299"/>
      <c r="BT83" s="299"/>
      <c r="BU83" s="299"/>
      <c r="BV83" s="299"/>
      <c r="BW83" s="299"/>
      <c r="BX83" s="299"/>
      <c r="BY83" s="299"/>
      <c r="BZ83" s="299"/>
      <c r="CA83" s="299"/>
      <c r="CB83" s="299"/>
      <c r="CC83" s="299"/>
      <c r="CD83" s="299"/>
      <c r="CE83" s="299"/>
      <c r="CF83" s="299"/>
      <c r="CG83" s="299"/>
      <c r="CH83" s="299"/>
      <c r="CI83" s="299"/>
      <c r="CJ83" s="299"/>
      <c r="CK83" s="299"/>
      <c r="CL83" s="299"/>
      <c r="CM83" s="299"/>
      <c r="CN83" s="299"/>
      <c r="CO83" s="299"/>
      <c r="CP83" s="299"/>
      <c r="CQ83" s="299"/>
      <c r="CR83" s="299"/>
      <c r="CS83" s="299"/>
      <c r="CT83" s="299"/>
      <c r="CU83" s="299"/>
      <c r="CV83" s="299"/>
      <c r="CW83" s="299"/>
      <c r="CX83" s="299"/>
      <c r="CY83" s="299"/>
      <c r="CZ83" s="299"/>
      <c r="DA83" s="299"/>
      <c r="DB83" s="299"/>
      <c r="DC83" s="299"/>
      <c r="DD83" s="299"/>
      <c r="DE83" s="299"/>
      <c r="DF83" s="299"/>
      <c r="DG83" s="299"/>
      <c r="DH83" s="299"/>
      <c r="DI83" s="299"/>
      <c r="DJ83" s="299"/>
      <c r="DK83" s="299"/>
      <c r="DL83" s="299"/>
      <c r="DM83" s="299"/>
      <c r="DN83" s="299"/>
      <c r="DO83" s="299"/>
      <c r="DP83" s="299"/>
      <c r="DQ83" s="299"/>
      <c r="DR83" s="299"/>
      <c r="DS83" s="299"/>
      <c r="DT83" s="299"/>
      <c r="DU83" s="299"/>
      <c r="DV83" s="299"/>
      <c r="DW83" s="299"/>
      <c r="DX83" s="299"/>
      <c r="DY83" s="299"/>
      <c r="DZ83" s="299"/>
      <c r="EA83" s="299"/>
      <c r="EB83" s="299"/>
      <c r="EC83" s="299"/>
      <c r="ED83" s="299"/>
      <c r="EE83" s="299"/>
      <c r="EF83" s="299"/>
      <c r="EG83" s="299"/>
      <c r="EH83" s="299"/>
      <c r="EI83" s="299"/>
      <c r="EJ83" s="299"/>
      <c r="EK83" s="299"/>
      <c r="EL83" s="299"/>
      <c r="EM83" s="299"/>
      <c r="EN83" s="299"/>
      <c r="EO83" s="299"/>
      <c r="EP83" s="299"/>
      <c r="EQ83" s="299"/>
      <c r="ER83" s="299"/>
      <c r="ES83" s="299"/>
      <c r="ET83" s="299"/>
      <c r="EU83" s="299"/>
      <c r="EV83" s="299"/>
      <c r="EW83" s="299"/>
      <c r="EX83" s="299"/>
      <c r="EY83" s="299"/>
      <c r="EZ83" s="299"/>
      <c r="FA83" s="299"/>
      <c r="FB83" s="299"/>
      <c r="FC83" s="299"/>
      <c r="FD83" s="299"/>
      <c r="FE83" s="299"/>
      <c r="FF83" s="299"/>
      <c r="FG83" s="299"/>
      <c r="FH83" s="299"/>
      <c r="FI83" s="299"/>
      <c r="FJ83" s="299"/>
      <c r="FK83" s="299"/>
      <c r="FL83" s="299"/>
      <c r="FM83" s="299"/>
      <c r="FN83" s="299"/>
      <c r="FO83" s="299"/>
      <c r="FP83" s="299"/>
      <c r="FQ83" s="299"/>
      <c r="FR83" s="299"/>
      <c r="FS83" s="299"/>
      <c r="FT83" s="299"/>
      <c r="FU83" s="299"/>
      <c r="FV83" s="299"/>
      <c r="FW83" s="299"/>
      <c r="FX83" s="299"/>
      <c r="FY83" s="299"/>
      <c r="FZ83" s="299"/>
      <c r="GA83" s="299"/>
      <c r="GB83" s="299"/>
      <c r="GC83" s="299"/>
      <c r="GD83" s="299"/>
      <c r="GE83" s="299"/>
      <c r="GF83" s="299"/>
      <c r="GG83" s="299"/>
      <c r="GH83" s="299"/>
      <c r="GI83" s="299"/>
      <c r="GJ83" s="299"/>
      <c r="GK83" s="299"/>
      <c r="GL83" s="299"/>
      <c r="GM83" s="299"/>
      <c r="GN83" s="299"/>
      <c r="GO83" s="299"/>
      <c r="GP83" s="299"/>
      <c r="GQ83" s="299"/>
      <c r="GR83" s="299"/>
      <c r="GS83" s="299"/>
      <c r="GT83" s="299"/>
      <c r="GU83" s="299"/>
      <c r="GV83" s="299"/>
      <c r="GW83" s="299"/>
      <c r="GX83" s="299"/>
      <c r="GY83" s="299"/>
      <c r="GZ83" s="299"/>
      <c r="HA83" s="299"/>
      <c r="HB83" s="299"/>
      <c r="HC83" s="299"/>
      <c r="HD83" s="299"/>
      <c r="HE83" s="299"/>
      <c r="HF83" s="299"/>
      <c r="HG83" s="299"/>
      <c r="HH83" s="299"/>
      <c r="HI83" s="299"/>
      <c r="HJ83" s="299"/>
      <c r="HK83" s="299"/>
      <c r="HL83" s="299"/>
      <c r="HM83" s="299"/>
      <c r="HN83" s="299"/>
      <c r="HO83" s="299"/>
      <c r="HP83" s="299"/>
      <c r="HQ83" s="299"/>
      <c r="HR83" s="299"/>
      <c r="HS83" s="299"/>
      <c r="HT83" s="299"/>
      <c r="HU83" s="299"/>
      <c r="HV83" s="299"/>
      <c r="HW83" s="299"/>
      <c r="HX83" s="299"/>
      <c r="HY83" s="299"/>
      <c r="HZ83" s="299"/>
      <c r="IA83" s="299"/>
      <c r="IB83" s="299"/>
      <c r="IC83" s="299"/>
      <c r="ID83" s="299"/>
      <c r="IE83" s="299"/>
      <c r="IF83" s="299"/>
      <c r="IG83" s="299"/>
      <c r="IH83" s="299"/>
      <c r="II83" s="299"/>
      <c r="IJ83" s="299"/>
      <c r="IK83" s="299"/>
      <c r="IL83" s="299"/>
      <c r="IM83" s="299"/>
      <c r="IN83" s="299"/>
      <c r="IO83" s="299"/>
      <c r="IP83" s="299"/>
      <c r="IQ83" s="299"/>
      <c r="IR83" s="299"/>
      <c r="IS83" s="299"/>
      <c r="IT83" s="299"/>
      <c r="IU83" s="299"/>
      <c r="IV83" s="299"/>
    </row>
    <row r="84" spans="2:12" ht="6.75" customHeight="1">
      <c r="B84" s="23"/>
      <c r="C84" s="33"/>
      <c r="D84" s="378"/>
      <c r="E84" s="378"/>
      <c r="F84" s="320"/>
      <c r="G84" s="320"/>
      <c r="H84" s="320"/>
      <c r="I84" s="320"/>
      <c r="J84" s="320"/>
      <c r="K84" s="320"/>
      <c r="L84" s="35"/>
    </row>
    <row r="85" spans="2:12" ht="15.75">
      <c r="B85" s="23"/>
      <c r="C85" s="33">
        <f>1+C75</f>
        <v>19</v>
      </c>
      <c r="D85" s="363" t="s">
        <v>553</v>
      </c>
      <c r="E85" s="31"/>
      <c r="F85" s="34"/>
      <c r="G85" s="34"/>
      <c r="H85" s="34"/>
      <c r="I85" s="34"/>
      <c r="J85" s="34"/>
      <c r="K85" s="34"/>
      <c r="L85" s="35"/>
    </row>
    <row r="86" spans="2:12" ht="15.75">
      <c r="B86" s="23"/>
      <c r="C86" s="33"/>
      <c r="D86" s="31" t="s">
        <v>554</v>
      </c>
      <c r="E86" s="31"/>
      <c r="F86" s="34"/>
      <c r="G86" s="34"/>
      <c r="H86" s="34"/>
      <c r="I86" s="34"/>
      <c r="J86" s="34"/>
      <c r="K86" s="34"/>
      <c r="L86" s="35"/>
    </row>
    <row r="87" spans="2:12" ht="15.75">
      <c r="B87" s="23"/>
      <c r="C87" s="33"/>
      <c r="D87" s="31" t="s">
        <v>555</v>
      </c>
      <c r="E87" s="31"/>
      <c r="F87" s="34"/>
      <c r="G87" s="34"/>
      <c r="H87" s="34"/>
      <c r="I87" s="34"/>
      <c r="J87" s="34"/>
      <c r="K87" s="34"/>
      <c r="L87" s="35"/>
    </row>
    <row r="88" spans="2:12" ht="15.75">
      <c r="B88" s="23"/>
      <c r="C88" s="33">
        <f>1+C85</f>
        <v>20</v>
      </c>
      <c r="D88" s="363" t="s">
        <v>556</v>
      </c>
      <c r="E88" s="31"/>
      <c r="F88" s="34"/>
      <c r="G88" s="34"/>
      <c r="H88" s="34"/>
      <c r="I88" s="34"/>
      <c r="J88" s="34"/>
      <c r="K88" s="34"/>
      <c r="L88" s="35"/>
    </row>
    <row r="89" spans="2:12" ht="15.75">
      <c r="B89" s="23"/>
      <c r="C89" s="33"/>
      <c r="D89" s="31" t="s">
        <v>557</v>
      </c>
      <c r="E89" s="31"/>
      <c r="F89" s="34"/>
      <c r="G89" s="34"/>
      <c r="H89" s="34"/>
      <c r="I89" s="34"/>
      <c r="J89" s="34"/>
      <c r="K89" s="34"/>
      <c r="L89" s="35"/>
    </row>
    <row r="90" spans="2:12" ht="15.75">
      <c r="B90" s="23"/>
      <c r="C90" s="33">
        <f>1+C88</f>
        <v>21</v>
      </c>
      <c r="D90" s="363" t="s">
        <v>558</v>
      </c>
      <c r="E90" s="31"/>
      <c r="F90" s="34"/>
      <c r="G90" s="34"/>
      <c r="H90" s="34"/>
      <c r="I90" s="34"/>
      <c r="J90" s="34"/>
      <c r="K90" s="34"/>
      <c r="L90" s="35"/>
    </row>
    <row r="91" spans="2:12" ht="15.75">
      <c r="B91" s="23"/>
      <c r="C91" s="33"/>
      <c r="D91" s="31" t="s">
        <v>434</v>
      </c>
      <c r="E91" s="31"/>
      <c r="F91" s="34"/>
      <c r="G91" s="34"/>
      <c r="H91" s="34"/>
      <c r="I91" s="34"/>
      <c r="J91" s="34"/>
      <c r="K91" s="34"/>
      <c r="L91" s="35"/>
    </row>
    <row r="92" spans="2:12" ht="15.75">
      <c r="B92" s="23"/>
      <c r="C92" s="33"/>
      <c r="D92" s="31" t="s">
        <v>559</v>
      </c>
      <c r="E92" s="31"/>
      <c r="F92" s="34"/>
      <c r="G92" s="34"/>
      <c r="H92" s="34"/>
      <c r="I92" s="34"/>
      <c r="J92" s="34"/>
      <c r="K92" s="34"/>
      <c r="L92" s="35"/>
    </row>
    <row r="93" spans="2:12" ht="15.75">
      <c r="B93" s="23"/>
      <c r="C93" s="33"/>
      <c r="D93" s="31" t="s">
        <v>436</v>
      </c>
      <c r="E93" s="31"/>
      <c r="F93" s="34"/>
      <c r="G93" s="34"/>
      <c r="H93" s="34"/>
      <c r="I93" s="34"/>
      <c r="J93" s="34"/>
      <c r="K93" s="34"/>
      <c r="L93" s="35"/>
    </row>
    <row r="94" spans="2:12" ht="15.75">
      <c r="B94" s="23"/>
      <c r="C94" s="33"/>
      <c r="D94" s="31" t="s">
        <v>560</v>
      </c>
      <c r="E94" s="31"/>
      <c r="F94" s="34"/>
      <c r="G94" s="34"/>
      <c r="H94" s="34"/>
      <c r="I94" s="34"/>
      <c r="J94" s="34"/>
      <c r="K94" s="34"/>
      <c r="L94" s="35"/>
    </row>
    <row r="95" spans="2:12" ht="15.75">
      <c r="B95" s="23"/>
      <c r="C95" s="33"/>
      <c r="D95" s="379" t="s">
        <v>437</v>
      </c>
      <c r="E95" s="380"/>
      <c r="F95" s="311"/>
      <c r="G95" s="311"/>
      <c r="H95" s="311"/>
      <c r="I95" s="311"/>
      <c r="J95" s="311"/>
      <c r="K95" s="312"/>
      <c r="L95" s="35"/>
    </row>
    <row r="96" spans="2:12" ht="15.75">
      <c r="B96" s="23"/>
      <c r="C96" s="33"/>
      <c r="D96" s="381" t="s">
        <v>438</v>
      </c>
      <c r="E96" s="382"/>
      <c r="F96" s="314"/>
      <c r="G96" s="314"/>
      <c r="H96" s="314"/>
      <c r="I96" s="314"/>
      <c r="J96" s="314"/>
      <c r="K96" s="315"/>
      <c r="L96" s="35"/>
    </row>
    <row r="97" spans="2:12" ht="15.75">
      <c r="B97" s="23"/>
      <c r="C97" s="33"/>
      <c r="D97" s="381" t="s">
        <v>561</v>
      </c>
      <c r="E97" s="382"/>
      <c r="F97" s="314"/>
      <c r="G97" s="314"/>
      <c r="H97" s="314"/>
      <c r="I97" s="314"/>
      <c r="J97" s="314"/>
      <c r="K97" s="315"/>
      <c r="L97" s="35"/>
    </row>
    <row r="98" spans="2:12" ht="15.75">
      <c r="B98" s="23"/>
      <c r="C98" s="33"/>
      <c r="D98" s="381" t="s">
        <v>562</v>
      </c>
      <c r="E98" s="382"/>
      <c r="F98" s="314"/>
      <c r="G98" s="314"/>
      <c r="H98" s="314"/>
      <c r="I98" s="314"/>
      <c r="J98" s="314"/>
      <c r="K98" s="315"/>
      <c r="L98" s="35"/>
    </row>
    <row r="99" spans="2:12" ht="15.75">
      <c r="B99" s="23"/>
      <c r="C99" s="33"/>
      <c r="D99" s="383" t="s">
        <v>563</v>
      </c>
      <c r="E99" s="384"/>
      <c r="F99" s="317"/>
      <c r="G99" s="317"/>
      <c r="H99" s="317"/>
      <c r="I99" s="317"/>
      <c r="J99" s="317"/>
      <c r="K99" s="318"/>
      <c r="L99" s="35"/>
    </row>
    <row r="100" spans="2:12" ht="6.75" customHeight="1">
      <c r="B100" s="23"/>
      <c r="C100" s="33"/>
      <c r="D100" s="378"/>
      <c r="E100" s="378"/>
      <c r="F100" s="320"/>
      <c r="G100" s="320"/>
      <c r="H100" s="320"/>
      <c r="I100" s="320"/>
      <c r="J100" s="320"/>
      <c r="K100" s="320"/>
      <c r="L100" s="35"/>
    </row>
    <row r="101" spans="2:12" ht="15.75">
      <c r="B101" s="23"/>
      <c r="C101" s="33">
        <f>1+C90</f>
        <v>22</v>
      </c>
      <c r="D101" s="371" t="s">
        <v>564</v>
      </c>
      <c r="E101" s="31"/>
      <c r="F101" s="34"/>
      <c r="G101" s="34"/>
      <c r="H101" s="34"/>
      <c r="I101" s="34"/>
      <c r="J101" s="34"/>
      <c r="K101" s="34"/>
      <c r="L101" s="35"/>
    </row>
    <row r="102" spans="2:12" ht="15.75">
      <c r="B102" s="23"/>
      <c r="C102" s="33"/>
      <c r="D102" s="371" t="s">
        <v>565</v>
      </c>
      <c r="E102" s="31"/>
      <c r="F102" s="320"/>
      <c r="G102" s="320"/>
      <c r="H102" s="34"/>
      <c r="I102" s="34"/>
      <c r="J102" s="34"/>
      <c r="K102" s="34"/>
      <c r="L102" s="35"/>
    </row>
    <row r="103" spans="2:12" ht="15.75">
      <c r="B103" s="23"/>
      <c r="C103" s="33"/>
      <c r="D103" s="370" t="s">
        <v>566</v>
      </c>
      <c r="E103" s="31"/>
      <c r="F103" s="34"/>
      <c r="G103" s="34"/>
      <c r="H103" s="34"/>
      <c r="I103" s="34"/>
      <c r="J103" s="34"/>
      <c r="K103" s="34"/>
      <c r="L103" s="35"/>
    </row>
    <row r="104" spans="2:12" ht="15.75">
      <c r="B104" s="23"/>
      <c r="C104" s="33"/>
      <c r="D104" s="379" t="s">
        <v>567</v>
      </c>
      <c r="E104" s="380"/>
      <c r="F104" s="311"/>
      <c r="G104" s="311"/>
      <c r="H104" s="311"/>
      <c r="I104" s="311"/>
      <c r="J104" s="311"/>
      <c r="K104" s="312"/>
      <c r="L104" s="35"/>
    </row>
    <row r="105" spans="2:12" ht="15.75">
      <c r="B105" s="23"/>
      <c r="C105" s="33"/>
      <c r="D105" s="381" t="s">
        <v>568</v>
      </c>
      <c r="E105" s="382"/>
      <c r="F105" s="314"/>
      <c r="G105" s="314"/>
      <c r="H105" s="314"/>
      <c r="I105" s="314"/>
      <c r="J105" s="314"/>
      <c r="K105" s="315"/>
      <c r="L105" s="35"/>
    </row>
    <row r="106" spans="2:12" ht="15.75">
      <c r="B106" s="23"/>
      <c r="C106" s="33"/>
      <c r="D106" s="385" t="s">
        <v>569</v>
      </c>
      <c r="E106" s="384"/>
      <c r="F106" s="317"/>
      <c r="G106" s="317"/>
      <c r="H106" s="317"/>
      <c r="I106" s="317"/>
      <c r="J106" s="317"/>
      <c r="K106" s="318"/>
      <c r="L106" s="35"/>
    </row>
    <row r="107" spans="2:12" ht="6.75" customHeight="1">
      <c r="B107" s="23"/>
      <c r="C107" s="33"/>
      <c r="D107" s="378"/>
      <c r="E107" s="378"/>
      <c r="F107" s="320"/>
      <c r="G107" s="320"/>
      <c r="H107" s="320"/>
      <c r="I107" s="320"/>
      <c r="J107" s="320"/>
      <c r="K107" s="320"/>
      <c r="L107" s="35"/>
    </row>
    <row r="108" spans="2:12" ht="15.75">
      <c r="B108" s="23"/>
      <c r="C108" s="33">
        <f>1+C101</f>
        <v>23</v>
      </c>
      <c r="D108" s="363" t="s">
        <v>570</v>
      </c>
      <c r="E108" s="31"/>
      <c r="F108" s="34"/>
      <c r="G108" s="34"/>
      <c r="H108" s="34"/>
      <c r="I108" s="34"/>
      <c r="J108" s="34"/>
      <c r="K108" s="34"/>
      <c r="L108" s="35"/>
    </row>
    <row r="109" spans="2:12" ht="15.75">
      <c r="B109" s="23"/>
      <c r="C109" s="33"/>
      <c r="D109" s="31" t="s">
        <v>571</v>
      </c>
      <c r="E109" s="31"/>
      <c r="F109" s="34"/>
      <c r="G109" s="34"/>
      <c r="H109" s="34"/>
      <c r="I109" s="34"/>
      <c r="J109" s="34"/>
      <c r="K109" s="34"/>
      <c r="L109" s="35"/>
    </row>
    <row r="110" spans="2:12" ht="15.75">
      <c r="B110" s="23"/>
      <c r="C110" s="33"/>
      <c r="D110" s="379" t="s">
        <v>439</v>
      </c>
      <c r="E110" s="380"/>
      <c r="F110" s="311"/>
      <c r="G110" s="311"/>
      <c r="H110" s="311"/>
      <c r="I110" s="311"/>
      <c r="J110" s="311"/>
      <c r="K110" s="312"/>
      <c r="L110" s="35"/>
    </row>
    <row r="111" spans="2:12" ht="15.75">
      <c r="B111" s="23"/>
      <c r="C111" s="33"/>
      <c r="D111" s="381" t="s">
        <v>572</v>
      </c>
      <c r="E111" s="382"/>
      <c r="F111" s="314"/>
      <c r="G111" s="314"/>
      <c r="H111" s="314"/>
      <c r="I111" s="314"/>
      <c r="J111" s="314"/>
      <c r="K111" s="315"/>
      <c r="L111" s="35"/>
    </row>
    <row r="112" spans="2:12" ht="15.75">
      <c r="B112" s="23"/>
      <c r="C112" s="33"/>
      <c r="D112" s="381" t="s">
        <v>440</v>
      </c>
      <c r="E112" s="382"/>
      <c r="F112" s="314"/>
      <c r="G112" s="314"/>
      <c r="H112" s="314"/>
      <c r="I112" s="314"/>
      <c r="J112" s="314"/>
      <c r="K112" s="315"/>
      <c r="L112" s="35"/>
    </row>
    <row r="113" spans="2:12" ht="15.75">
      <c r="B113" s="23"/>
      <c r="C113" s="33"/>
      <c r="D113" s="381" t="s">
        <v>441</v>
      </c>
      <c r="E113" s="382"/>
      <c r="F113" s="314"/>
      <c r="G113" s="314"/>
      <c r="H113" s="314"/>
      <c r="I113" s="314"/>
      <c r="J113" s="314"/>
      <c r="K113" s="315"/>
      <c r="L113" s="35"/>
    </row>
    <row r="114" spans="2:12" ht="15.75">
      <c r="B114" s="23"/>
      <c r="C114" s="33"/>
      <c r="D114" s="385" t="s">
        <v>573</v>
      </c>
      <c r="E114" s="384"/>
      <c r="F114" s="317"/>
      <c r="G114" s="317"/>
      <c r="H114" s="317"/>
      <c r="I114" s="317"/>
      <c r="J114" s="317"/>
      <c r="K114" s="318"/>
      <c r="L114" s="35"/>
    </row>
    <row r="115" spans="2:12" ht="15.75">
      <c r="B115" s="23"/>
      <c r="C115" s="33"/>
      <c r="D115" s="31" t="s">
        <v>574</v>
      </c>
      <c r="E115" s="31"/>
      <c r="F115" s="34"/>
      <c r="G115" s="34"/>
      <c r="H115" s="34"/>
      <c r="I115" s="34"/>
      <c r="J115" s="34"/>
      <c r="K115" s="34"/>
      <c r="L115" s="35"/>
    </row>
    <row r="116" spans="2:12" ht="15.75">
      <c r="B116" s="23"/>
      <c r="C116" s="33"/>
      <c r="D116" s="378" t="s">
        <v>575</v>
      </c>
      <c r="E116" s="378"/>
      <c r="F116" s="320"/>
      <c r="G116" s="34"/>
      <c r="H116" s="34"/>
      <c r="I116" s="34"/>
      <c r="J116" s="34"/>
      <c r="K116" s="34"/>
      <c r="L116" s="35"/>
    </row>
    <row r="117" spans="2:12" ht="6.75" customHeight="1">
      <c r="B117" s="23"/>
      <c r="C117" s="33"/>
      <c r="D117" s="378"/>
      <c r="E117" s="378"/>
      <c r="F117" s="320"/>
      <c r="G117" s="320"/>
      <c r="H117" s="320"/>
      <c r="I117" s="320"/>
      <c r="J117" s="320"/>
      <c r="K117" s="320"/>
      <c r="L117" s="35"/>
    </row>
    <row r="118" spans="2:12" ht="15.75">
      <c r="B118" s="23"/>
      <c r="C118" s="33">
        <f>1+C108</f>
        <v>24</v>
      </c>
      <c r="D118" s="363" t="s">
        <v>576</v>
      </c>
      <c r="E118" s="31"/>
      <c r="F118" s="34"/>
      <c r="G118" s="34"/>
      <c r="H118" s="34"/>
      <c r="I118" s="34"/>
      <c r="J118" s="34"/>
      <c r="K118" s="34"/>
      <c r="L118" s="35"/>
    </row>
    <row r="119" spans="2:12" ht="15.75">
      <c r="B119" s="23"/>
      <c r="C119" s="33"/>
      <c r="D119" s="31" t="s">
        <v>455</v>
      </c>
      <c r="E119" s="31"/>
      <c r="F119" s="34"/>
      <c r="G119" s="34"/>
      <c r="H119" s="34"/>
      <c r="I119" s="34"/>
      <c r="J119" s="34"/>
      <c r="K119" s="34"/>
      <c r="L119" s="35"/>
    </row>
    <row r="120" spans="2:12" ht="15.75">
      <c r="B120" s="23"/>
      <c r="C120" s="33"/>
      <c r="D120" s="31" t="s">
        <v>502</v>
      </c>
      <c r="E120" s="31"/>
      <c r="F120" s="34"/>
      <c r="G120" s="34"/>
      <c r="H120" s="34"/>
      <c r="I120" s="34"/>
      <c r="J120" s="34"/>
      <c r="K120" s="34"/>
      <c r="L120" s="35"/>
    </row>
    <row r="121" spans="2:12" ht="15.75">
      <c r="B121" s="23"/>
      <c r="C121" s="33"/>
      <c r="D121" s="31" t="s">
        <v>577</v>
      </c>
      <c r="E121" s="31"/>
      <c r="F121" s="34"/>
      <c r="G121" s="34"/>
      <c r="H121" s="34"/>
      <c r="I121" s="34"/>
      <c r="J121" s="34"/>
      <c r="K121" s="34"/>
      <c r="L121" s="35"/>
    </row>
    <row r="122" spans="2:12" ht="15.75">
      <c r="B122" s="23"/>
      <c r="C122" s="33"/>
      <c r="D122" s="31" t="s">
        <v>578</v>
      </c>
      <c r="E122" s="31"/>
      <c r="F122" s="34"/>
      <c r="G122" s="34"/>
      <c r="H122" s="34"/>
      <c r="I122" s="34"/>
      <c r="J122" s="34"/>
      <c r="K122" s="34"/>
      <c r="L122" s="35"/>
    </row>
    <row r="123" spans="2:12" ht="15.75">
      <c r="B123" s="23"/>
      <c r="C123" s="33"/>
      <c r="D123" s="386" t="s">
        <v>464</v>
      </c>
      <c r="E123" s="31"/>
      <c r="F123" s="34"/>
      <c r="G123" s="34"/>
      <c r="H123" s="34"/>
      <c r="I123" s="34"/>
      <c r="J123" s="34"/>
      <c r="K123" s="34"/>
      <c r="L123" s="35"/>
    </row>
    <row r="124" spans="2:12" ht="15.75">
      <c r="B124" s="23"/>
      <c r="C124" s="33"/>
      <c r="D124" s="398" t="s">
        <v>637</v>
      </c>
      <c r="E124" s="287"/>
      <c r="F124" s="287"/>
      <c r="G124" s="287"/>
      <c r="H124" s="287"/>
      <c r="I124" s="287"/>
      <c r="J124" s="287"/>
      <c r="K124" s="288"/>
      <c r="L124" s="35"/>
    </row>
    <row r="125" spans="2:12" ht="15.75">
      <c r="B125" s="23"/>
      <c r="C125" s="33"/>
      <c r="D125" s="399" t="s">
        <v>458</v>
      </c>
      <c r="E125" s="289"/>
      <c r="F125" s="289"/>
      <c r="G125" s="289"/>
      <c r="H125" s="289"/>
      <c r="I125" s="289"/>
      <c r="J125" s="289"/>
      <c r="K125" s="290"/>
      <c r="L125" s="35"/>
    </row>
    <row r="126" spans="2:12" ht="15.75">
      <c r="B126" s="23"/>
      <c r="C126" s="33"/>
      <c r="D126" s="353"/>
      <c r="E126" s="289"/>
      <c r="F126" s="289"/>
      <c r="G126" s="352" t="s">
        <v>456</v>
      </c>
      <c r="H126" s="352"/>
      <c r="I126" s="289"/>
      <c r="J126" s="352" t="s">
        <v>468</v>
      </c>
      <c r="K126" s="290"/>
      <c r="L126" s="35"/>
    </row>
    <row r="127" spans="2:12" ht="15.75">
      <c r="B127" s="23"/>
      <c r="C127" s="33"/>
      <c r="D127" s="353"/>
      <c r="E127" s="289"/>
      <c r="F127" s="289"/>
      <c r="G127" s="352" t="s">
        <v>457</v>
      </c>
      <c r="H127" s="352"/>
      <c r="I127" s="289"/>
      <c r="J127" s="352" t="s">
        <v>467</v>
      </c>
      <c r="K127" s="290"/>
      <c r="L127" s="35"/>
    </row>
    <row r="128" spans="2:12" ht="15.75">
      <c r="B128" s="23"/>
      <c r="C128" s="33"/>
      <c r="D128" s="353"/>
      <c r="E128" s="289"/>
      <c r="F128" s="289"/>
      <c r="G128" s="352" t="s">
        <v>465</v>
      </c>
      <c r="H128" s="352"/>
      <c r="I128" s="289"/>
      <c r="J128" s="352" t="s">
        <v>466</v>
      </c>
      <c r="K128" s="290"/>
      <c r="L128" s="35"/>
    </row>
    <row r="129" spans="2:12" ht="5.25" customHeight="1">
      <c r="B129" s="23"/>
      <c r="C129" s="33"/>
      <c r="D129" s="354"/>
      <c r="E129" s="291"/>
      <c r="F129" s="291"/>
      <c r="G129" s="291"/>
      <c r="H129" s="291"/>
      <c r="I129" s="291"/>
      <c r="J129" s="291"/>
      <c r="K129" s="292"/>
      <c r="L129" s="35"/>
    </row>
    <row r="130" spans="2:12" ht="6.75" customHeight="1">
      <c r="B130" s="23"/>
      <c r="C130" s="33"/>
      <c r="D130" s="319"/>
      <c r="E130" s="320"/>
      <c r="F130" s="320"/>
      <c r="G130" s="320"/>
      <c r="H130" s="320"/>
      <c r="I130" s="320"/>
      <c r="J130" s="320"/>
      <c r="K130" s="320"/>
      <c r="L130" s="35"/>
    </row>
    <row r="131" spans="2:12" ht="15.75">
      <c r="B131" s="23"/>
      <c r="C131" s="33">
        <f>1+C118</f>
        <v>25</v>
      </c>
      <c r="D131" s="363" t="s">
        <v>579</v>
      </c>
      <c r="E131" s="34"/>
      <c r="F131" s="34"/>
      <c r="G131" s="34"/>
      <c r="H131" s="34"/>
      <c r="I131" s="34"/>
      <c r="J131" s="34"/>
      <c r="K131" s="34"/>
      <c r="L131" s="35"/>
    </row>
    <row r="132" spans="2:12" ht="15.75">
      <c r="B132" s="23"/>
      <c r="C132" s="33"/>
      <c r="D132" s="363" t="s">
        <v>488</v>
      </c>
      <c r="E132" s="34"/>
      <c r="F132" s="34"/>
      <c r="G132" s="34"/>
      <c r="H132" s="34"/>
      <c r="I132" s="34"/>
      <c r="J132" s="320"/>
      <c r="K132" s="320"/>
      <c r="L132" s="35"/>
    </row>
    <row r="133" spans="2:12" ht="15.75">
      <c r="B133" s="23"/>
      <c r="C133" s="33"/>
      <c r="D133" s="41"/>
      <c r="E133" s="34"/>
      <c r="F133" s="34"/>
      <c r="G133" s="34"/>
      <c r="H133" s="356" t="s">
        <v>463</v>
      </c>
      <c r="I133" s="355"/>
      <c r="J133" s="34"/>
      <c r="K133" s="34"/>
      <c r="L133" s="35"/>
    </row>
    <row r="134" spans="2:12" ht="6.75" customHeight="1">
      <c r="B134" s="23"/>
      <c r="C134" s="33"/>
      <c r="D134" s="41"/>
      <c r="E134" s="34"/>
      <c r="F134" s="34"/>
      <c r="G134" s="34"/>
      <c r="H134" s="34"/>
      <c r="I134" s="34"/>
      <c r="J134" s="34"/>
      <c r="K134" s="34"/>
      <c r="L134" s="35"/>
    </row>
    <row r="135" spans="2:12" ht="15.75">
      <c r="B135" s="23"/>
      <c r="C135" s="33"/>
      <c r="D135" s="41"/>
      <c r="E135" s="34"/>
      <c r="F135" s="34"/>
      <c r="G135" s="34"/>
      <c r="H135" s="356" t="s">
        <v>459</v>
      </c>
      <c r="I135" s="355"/>
      <c r="J135" s="34"/>
      <c r="K135" s="34"/>
      <c r="L135" s="35"/>
    </row>
    <row r="136" spans="2:12" ht="15.75">
      <c r="B136" s="23"/>
      <c r="C136" s="33"/>
      <c r="D136" s="41"/>
      <c r="E136" s="34"/>
      <c r="F136" s="34"/>
      <c r="G136" s="34"/>
      <c r="H136" s="356" t="s">
        <v>460</v>
      </c>
      <c r="I136" s="355"/>
      <c r="J136" s="34"/>
      <c r="K136" s="34"/>
      <c r="L136" s="35"/>
    </row>
    <row r="137" spans="2:12" ht="15.75">
      <c r="B137" s="23"/>
      <c r="C137" s="33"/>
      <c r="D137" s="41"/>
      <c r="E137" s="34"/>
      <c r="F137" s="34"/>
      <c r="G137" s="34"/>
      <c r="H137" s="356" t="s">
        <v>461</v>
      </c>
      <c r="I137" s="355"/>
      <c r="J137" s="34"/>
      <c r="K137" s="34"/>
      <c r="L137" s="35"/>
    </row>
    <row r="138" spans="2:12" ht="15.75">
      <c r="B138" s="23"/>
      <c r="C138" s="33"/>
      <c r="D138" s="386" t="s">
        <v>479</v>
      </c>
      <c r="E138" s="363"/>
      <c r="F138" s="41"/>
      <c r="G138" s="41"/>
      <c r="H138" s="41"/>
      <c r="I138" s="41"/>
      <c r="J138" s="41"/>
      <c r="K138" s="41"/>
      <c r="L138" s="35"/>
    </row>
    <row r="139" spans="2:12" ht="15.75">
      <c r="B139" s="23"/>
      <c r="C139" s="33"/>
      <c r="D139" s="386" t="s">
        <v>469</v>
      </c>
      <c r="E139" s="363"/>
      <c r="F139" s="41"/>
      <c r="G139" s="41"/>
      <c r="H139" s="41"/>
      <c r="I139" s="41"/>
      <c r="J139" s="41"/>
      <c r="K139" s="41"/>
      <c r="L139" s="35"/>
    </row>
    <row r="140" spans="2:12" ht="15.75">
      <c r="B140" s="23"/>
      <c r="C140" s="33"/>
      <c r="D140" s="363"/>
      <c r="E140" s="363"/>
      <c r="F140" s="41"/>
      <c r="G140" s="41"/>
      <c r="H140" s="41"/>
      <c r="I140" s="41"/>
      <c r="J140" s="41"/>
      <c r="K140" s="41"/>
      <c r="L140" s="35"/>
    </row>
    <row r="141" spans="2:12" ht="15.75">
      <c r="B141" s="23"/>
      <c r="C141" s="33" t="s">
        <v>442</v>
      </c>
      <c r="D141" s="286" t="s">
        <v>580</v>
      </c>
      <c r="E141" s="387"/>
      <c r="F141" s="96"/>
      <c r="G141" s="96"/>
      <c r="H141" s="96"/>
      <c r="I141" s="96"/>
      <c r="J141" s="96"/>
      <c r="K141" s="41"/>
      <c r="L141" s="89"/>
    </row>
    <row r="142" spans="2:12" ht="5.25" customHeight="1">
      <c r="B142" s="23"/>
      <c r="C142" s="33"/>
      <c r="D142" s="386"/>
      <c r="E142" s="363"/>
      <c r="F142" s="41"/>
      <c r="G142" s="41"/>
      <c r="H142" s="41"/>
      <c r="I142" s="41"/>
      <c r="J142" s="41"/>
      <c r="K142" s="41"/>
      <c r="L142" s="89"/>
    </row>
    <row r="143" spans="2:12" ht="15.75">
      <c r="B143" s="23"/>
      <c r="C143" s="33">
        <f>1+C131</f>
        <v>26</v>
      </c>
      <c r="D143" s="388" t="s">
        <v>581</v>
      </c>
      <c r="E143" s="363"/>
      <c r="F143" s="34"/>
      <c r="G143" s="34"/>
      <c r="H143" s="34"/>
      <c r="I143" s="34"/>
      <c r="J143" s="34"/>
      <c r="K143" s="34"/>
      <c r="L143" s="35"/>
    </row>
    <row r="144" spans="2:12" ht="15.75">
      <c r="B144" s="23"/>
      <c r="C144" s="33"/>
      <c r="D144" s="363" t="s">
        <v>582</v>
      </c>
      <c r="E144" s="363"/>
      <c r="F144" s="34"/>
      <c r="G144" s="34"/>
      <c r="H144" s="34"/>
      <c r="I144" s="34"/>
      <c r="J144" s="34"/>
      <c r="K144" s="34"/>
      <c r="L144" s="35"/>
    </row>
    <row r="145" spans="2:12" ht="15.75">
      <c r="B145" s="23"/>
      <c r="C145" s="33"/>
      <c r="D145" s="363" t="s">
        <v>583</v>
      </c>
      <c r="E145" s="363"/>
      <c r="F145" s="34"/>
      <c r="G145" s="34"/>
      <c r="H145" s="34"/>
      <c r="I145" s="34"/>
      <c r="J145" s="34"/>
      <c r="K145" s="34"/>
      <c r="L145" s="45"/>
    </row>
    <row r="146" spans="2:12" ht="15.75">
      <c r="B146" s="23"/>
      <c r="C146" s="33"/>
      <c r="D146" s="363" t="s">
        <v>482</v>
      </c>
      <c r="E146" s="363"/>
      <c r="F146" s="34"/>
      <c r="G146" s="34"/>
      <c r="H146" s="34"/>
      <c r="I146" s="34"/>
      <c r="J146" s="34"/>
      <c r="K146" s="34"/>
      <c r="L146" s="45"/>
    </row>
    <row r="147" spans="2:12" ht="15.75">
      <c r="B147" s="23"/>
      <c r="C147" s="33">
        <f>1+C143</f>
        <v>27</v>
      </c>
      <c r="D147" s="363" t="s">
        <v>584</v>
      </c>
      <c r="E147" s="363"/>
      <c r="F147" s="34"/>
      <c r="G147" s="34"/>
      <c r="H147" s="34"/>
      <c r="I147" s="34"/>
      <c r="J147" s="34"/>
      <c r="K147" s="34"/>
      <c r="L147" s="45"/>
    </row>
    <row r="148" spans="2:12" ht="15.75">
      <c r="B148" s="23"/>
      <c r="C148" s="33"/>
      <c r="D148" s="363" t="s">
        <v>585</v>
      </c>
      <c r="E148" s="363"/>
      <c r="F148" s="34"/>
      <c r="G148" s="34"/>
      <c r="H148" s="34"/>
      <c r="I148" s="34"/>
      <c r="J148" s="34"/>
      <c r="K148" s="34"/>
      <c r="L148" s="45"/>
    </row>
    <row r="149" spans="2:12" ht="15.75">
      <c r="B149" s="23"/>
      <c r="C149" s="33"/>
      <c r="D149" s="363" t="s">
        <v>483</v>
      </c>
      <c r="E149" s="363"/>
      <c r="F149" s="34"/>
      <c r="G149" s="34"/>
      <c r="H149" s="34"/>
      <c r="I149" s="34"/>
      <c r="J149" s="34"/>
      <c r="K149" s="34"/>
      <c r="L149" s="45"/>
    </row>
    <row r="150" spans="2:12" ht="15.75">
      <c r="B150" s="23"/>
      <c r="C150" s="33"/>
      <c r="D150" s="363" t="s">
        <v>507</v>
      </c>
      <c r="E150" s="363"/>
      <c r="F150" s="34"/>
      <c r="G150" s="34"/>
      <c r="H150" s="34"/>
      <c r="I150" s="34"/>
      <c r="J150" s="34"/>
      <c r="K150" s="34"/>
      <c r="L150" s="45"/>
    </row>
    <row r="151" spans="2:12" ht="15.75">
      <c r="B151" s="23"/>
      <c r="C151" s="33"/>
      <c r="D151" s="363" t="s">
        <v>586</v>
      </c>
      <c r="E151" s="363"/>
      <c r="F151" s="320"/>
      <c r="G151" s="34"/>
      <c r="H151" s="34"/>
      <c r="I151" s="34"/>
      <c r="J151" s="34"/>
      <c r="K151" s="34"/>
      <c r="L151" s="45"/>
    </row>
    <row r="152" spans="2:12" ht="15.75">
      <c r="B152" s="23"/>
      <c r="C152" s="33">
        <f>1+C147</f>
        <v>28</v>
      </c>
      <c r="D152" s="363" t="s">
        <v>587</v>
      </c>
      <c r="E152" s="363"/>
      <c r="F152" s="34"/>
      <c r="G152" s="34"/>
      <c r="H152" s="34"/>
      <c r="I152" s="34"/>
      <c r="J152" s="34"/>
      <c r="K152" s="34"/>
      <c r="L152" s="45"/>
    </row>
    <row r="153" spans="2:12" ht="15.75">
      <c r="B153" s="23"/>
      <c r="C153" s="33"/>
      <c r="D153" s="363" t="s">
        <v>484</v>
      </c>
      <c r="E153" s="363"/>
      <c r="F153" s="34"/>
      <c r="G153" s="34"/>
      <c r="H153" s="34"/>
      <c r="I153" s="34"/>
      <c r="J153" s="34"/>
      <c r="K153" s="34"/>
      <c r="L153" s="45"/>
    </row>
    <row r="154" spans="2:12" ht="15.75">
      <c r="B154" s="23"/>
      <c r="C154" s="33"/>
      <c r="D154" s="363" t="s">
        <v>485</v>
      </c>
      <c r="E154" s="363"/>
      <c r="F154" s="34"/>
      <c r="G154" s="34"/>
      <c r="H154" s="34"/>
      <c r="I154" s="34"/>
      <c r="J154" s="34"/>
      <c r="K154" s="34"/>
      <c r="L154" s="45"/>
    </row>
    <row r="155" spans="2:12" ht="15.75">
      <c r="B155" s="23"/>
      <c r="C155" s="33"/>
      <c r="D155" s="363" t="s">
        <v>588</v>
      </c>
      <c r="E155" s="363"/>
      <c r="F155" s="34"/>
      <c r="G155" s="34"/>
      <c r="H155" s="34"/>
      <c r="I155" s="34"/>
      <c r="J155" s="34"/>
      <c r="K155" s="34"/>
      <c r="L155" s="45"/>
    </row>
    <row r="156" spans="2:12" ht="15.75">
      <c r="B156" s="23"/>
      <c r="C156" s="33"/>
      <c r="D156" s="363"/>
      <c r="E156" s="363"/>
      <c r="F156" s="34"/>
      <c r="G156" s="34"/>
      <c r="H156" s="34"/>
      <c r="I156" s="34"/>
      <c r="J156" s="34"/>
      <c r="K156" s="34"/>
      <c r="L156" s="35"/>
    </row>
    <row r="157" spans="2:12" ht="15.75">
      <c r="B157" s="23"/>
      <c r="C157" s="33" t="s">
        <v>443</v>
      </c>
      <c r="D157" s="286" t="s">
        <v>589</v>
      </c>
      <c r="E157" s="387"/>
      <c r="F157" s="96"/>
      <c r="G157" s="96"/>
      <c r="H157" s="96"/>
      <c r="I157" s="96"/>
      <c r="J157" s="96"/>
      <c r="K157" s="41"/>
      <c r="L157" s="89"/>
    </row>
    <row r="158" spans="2:12" ht="5.25" customHeight="1">
      <c r="B158" s="23"/>
      <c r="C158" s="33"/>
      <c r="D158" s="386"/>
      <c r="E158" s="363"/>
      <c r="F158" s="41"/>
      <c r="G158" s="41"/>
      <c r="H158" s="41"/>
      <c r="I158" s="41"/>
      <c r="J158" s="41"/>
      <c r="K158" s="41"/>
      <c r="L158" s="89"/>
    </row>
    <row r="159" spans="2:12" ht="15.75">
      <c r="B159" s="23"/>
      <c r="C159" s="33">
        <f>1+C152</f>
        <v>29</v>
      </c>
      <c r="D159" s="388" t="s">
        <v>590</v>
      </c>
      <c r="E159" s="363"/>
      <c r="F159" s="34"/>
      <c r="G159" s="34"/>
      <c r="H159" s="34"/>
      <c r="I159" s="34"/>
      <c r="J159" s="34"/>
      <c r="K159" s="34"/>
      <c r="L159" s="35"/>
    </row>
    <row r="160" spans="2:12" ht="15.75">
      <c r="B160" s="23"/>
      <c r="C160" s="33"/>
      <c r="D160" s="363" t="s">
        <v>591</v>
      </c>
      <c r="E160" s="363"/>
      <c r="F160" s="34"/>
      <c r="G160" s="34"/>
      <c r="H160" s="34"/>
      <c r="I160" s="34"/>
      <c r="J160" s="34"/>
      <c r="K160" s="34"/>
      <c r="L160" s="35"/>
    </row>
    <row r="161" spans="2:12" ht="15.75">
      <c r="B161" s="23"/>
      <c r="C161" s="33"/>
      <c r="D161" s="363" t="s">
        <v>583</v>
      </c>
      <c r="E161" s="363"/>
      <c r="F161" s="34"/>
      <c r="G161" s="34"/>
      <c r="H161" s="34"/>
      <c r="I161" s="34"/>
      <c r="J161" s="34"/>
      <c r="K161" s="34"/>
      <c r="L161" s="45"/>
    </row>
    <row r="162" spans="2:12" ht="15.75">
      <c r="B162" s="23"/>
      <c r="C162" s="33"/>
      <c r="D162" s="363" t="s">
        <v>486</v>
      </c>
      <c r="E162" s="363"/>
      <c r="F162" s="34"/>
      <c r="G162" s="34"/>
      <c r="H162" s="34"/>
      <c r="I162" s="34"/>
      <c r="J162" s="34"/>
      <c r="K162" s="34"/>
      <c r="L162" s="45"/>
    </row>
    <row r="163" spans="2:12" ht="15.75">
      <c r="B163" s="23"/>
      <c r="C163" s="33">
        <f>1+C159</f>
        <v>30</v>
      </c>
      <c r="D163" s="363" t="s">
        <v>592</v>
      </c>
      <c r="E163" s="363"/>
      <c r="F163" s="34"/>
      <c r="G163" s="34"/>
      <c r="H163" s="34"/>
      <c r="I163" s="34"/>
      <c r="J163" s="34"/>
      <c r="K163" s="34"/>
      <c r="L163" s="45"/>
    </row>
    <row r="164" spans="2:12" ht="15.75">
      <c r="B164" s="23"/>
      <c r="C164" s="33"/>
      <c r="D164" s="363" t="s">
        <v>593</v>
      </c>
      <c r="E164" s="363"/>
      <c r="F164" s="34"/>
      <c r="G164" s="34"/>
      <c r="H164" s="34"/>
      <c r="I164" s="34"/>
      <c r="J164" s="34"/>
      <c r="K164" s="34"/>
      <c r="L164" s="45"/>
    </row>
    <row r="165" spans="2:12" ht="15.75">
      <c r="B165" s="23"/>
      <c r="C165" s="33"/>
      <c r="D165" s="363"/>
      <c r="E165" s="363"/>
      <c r="F165" s="34"/>
      <c r="G165" s="34"/>
      <c r="H165" s="34"/>
      <c r="I165" s="34"/>
      <c r="J165" s="34"/>
      <c r="K165" s="34"/>
      <c r="L165" s="35"/>
    </row>
    <row r="166" spans="2:12" ht="15.75">
      <c r="B166" s="23"/>
      <c r="C166" s="33" t="s">
        <v>477</v>
      </c>
      <c r="D166" s="286" t="s">
        <v>594</v>
      </c>
      <c r="E166" s="387"/>
      <c r="F166" s="96"/>
      <c r="G166" s="96"/>
      <c r="H166" s="96"/>
      <c r="I166" s="96"/>
      <c r="J166" s="96"/>
      <c r="K166" s="41"/>
      <c r="L166" s="89"/>
    </row>
    <row r="167" spans="2:12" ht="5.25" customHeight="1">
      <c r="B167" s="23"/>
      <c r="C167" s="33"/>
      <c r="D167" s="386"/>
      <c r="E167" s="363"/>
      <c r="F167" s="41"/>
      <c r="G167" s="41"/>
      <c r="H167" s="41"/>
      <c r="I167" s="41"/>
      <c r="J167" s="41"/>
      <c r="K167" s="41"/>
      <c r="L167" s="89"/>
    </row>
    <row r="168" spans="2:12" ht="15.75">
      <c r="B168" s="23"/>
      <c r="C168" s="33">
        <f>1+C163</f>
        <v>31</v>
      </c>
      <c r="D168" s="388" t="s">
        <v>595</v>
      </c>
      <c r="E168" s="363"/>
      <c r="F168" s="34"/>
      <c r="G168" s="34"/>
      <c r="H168" s="34"/>
      <c r="I168" s="34"/>
      <c r="J168" s="34"/>
      <c r="K168" s="34"/>
      <c r="L168" s="35"/>
    </row>
    <row r="169" spans="2:12" ht="15.75">
      <c r="B169" s="23"/>
      <c r="C169" s="33"/>
      <c r="D169" s="363" t="s">
        <v>494</v>
      </c>
      <c r="E169" s="363"/>
      <c r="F169" s="34"/>
      <c r="G169" s="34"/>
      <c r="H169" s="34"/>
      <c r="I169" s="34"/>
      <c r="J169" s="34"/>
      <c r="K169" s="34"/>
      <c r="L169" s="35"/>
    </row>
    <row r="170" spans="2:12" ht="15.75">
      <c r="B170" s="23"/>
      <c r="C170" s="33"/>
      <c r="D170" s="363" t="s">
        <v>596</v>
      </c>
      <c r="E170" s="363"/>
      <c r="F170" s="34"/>
      <c r="G170" s="34"/>
      <c r="H170" s="34"/>
      <c r="I170" s="34"/>
      <c r="J170" s="34"/>
      <c r="K170" s="34"/>
      <c r="L170" s="45"/>
    </row>
    <row r="171" spans="2:12" ht="15.75">
      <c r="B171" s="23"/>
      <c r="C171" s="33"/>
      <c r="D171" s="363" t="s">
        <v>597</v>
      </c>
      <c r="E171" s="363"/>
      <c r="F171" s="34"/>
      <c r="G171" s="34"/>
      <c r="H171" s="34"/>
      <c r="I171" s="34"/>
      <c r="J171" s="34"/>
      <c r="K171" s="34"/>
      <c r="L171" s="45"/>
    </row>
    <row r="172" spans="2:12" ht="15.75">
      <c r="B172" s="23"/>
      <c r="C172" s="33"/>
      <c r="D172" s="363" t="s">
        <v>495</v>
      </c>
      <c r="E172" s="363"/>
      <c r="F172" s="34"/>
      <c r="G172" s="34"/>
      <c r="H172" s="34"/>
      <c r="I172" s="34"/>
      <c r="J172" s="34"/>
      <c r="K172" s="34"/>
      <c r="L172" s="45"/>
    </row>
    <row r="173" spans="2:12" ht="15.75">
      <c r="B173" s="23"/>
      <c r="C173" s="33"/>
      <c r="D173" s="389" t="s">
        <v>489</v>
      </c>
      <c r="E173" s="390"/>
      <c r="F173" s="311"/>
      <c r="G173" s="311"/>
      <c r="H173" s="311"/>
      <c r="I173" s="311"/>
      <c r="J173" s="311"/>
      <c r="K173" s="312"/>
      <c r="L173" s="35"/>
    </row>
    <row r="174" spans="2:12" ht="15.75">
      <c r="B174" s="23"/>
      <c r="C174" s="33"/>
      <c r="D174" s="391" t="s">
        <v>598</v>
      </c>
      <c r="E174" s="392"/>
      <c r="F174" s="314"/>
      <c r="G174" s="314"/>
      <c r="H174" s="314"/>
      <c r="I174" s="314"/>
      <c r="J174" s="314"/>
      <c r="K174" s="315"/>
      <c r="L174" s="35"/>
    </row>
    <row r="175" spans="2:12" ht="15.75">
      <c r="B175" s="23"/>
      <c r="C175" s="33"/>
      <c r="D175" s="391" t="s">
        <v>599</v>
      </c>
      <c r="E175" s="392"/>
      <c r="F175" s="314"/>
      <c r="G175" s="314"/>
      <c r="H175" s="314"/>
      <c r="I175" s="314"/>
      <c r="J175" s="314"/>
      <c r="K175" s="315"/>
      <c r="L175" s="35"/>
    </row>
    <row r="176" spans="2:12" ht="15.75">
      <c r="B176" s="23"/>
      <c r="C176" s="33"/>
      <c r="D176" s="391" t="s">
        <v>600</v>
      </c>
      <c r="E176" s="392"/>
      <c r="F176" s="314"/>
      <c r="G176" s="314"/>
      <c r="H176" s="314"/>
      <c r="I176" s="314"/>
      <c r="J176" s="314"/>
      <c r="K176" s="315"/>
      <c r="L176" s="35"/>
    </row>
    <row r="177" spans="2:12" ht="15.75">
      <c r="B177" s="23"/>
      <c r="C177" s="33"/>
      <c r="D177" s="391" t="s">
        <v>601</v>
      </c>
      <c r="E177" s="392"/>
      <c r="F177" s="314"/>
      <c r="G177" s="314"/>
      <c r="H177" s="314"/>
      <c r="I177" s="314"/>
      <c r="J177" s="314"/>
      <c r="K177" s="315"/>
      <c r="L177" s="35"/>
    </row>
    <row r="178" spans="2:12" ht="15.75">
      <c r="B178" s="23"/>
      <c r="C178" s="33"/>
      <c r="D178" s="383" t="s">
        <v>602</v>
      </c>
      <c r="E178" s="393"/>
      <c r="F178" s="317"/>
      <c r="G178" s="317"/>
      <c r="H178" s="317"/>
      <c r="I178" s="317"/>
      <c r="J178" s="317"/>
      <c r="K178" s="318"/>
      <c r="L178" s="35"/>
    </row>
    <row r="179" spans="2:12" ht="6.75" customHeight="1">
      <c r="B179" s="23"/>
      <c r="C179" s="33"/>
      <c r="D179" s="394"/>
      <c r="E179" s="394"/>
      <c r="F179" s="320"/>
      <c r="G179" s="320"/>
      <c r="H179" s="320"/>
      <c r="I179" s="320"/>
      <c r="J179" s="320"/>
      <c r="K179" s="320"/>
      <c r="L179" s="35"/>
    </row>
    <row r="180" spans="2:12" ht="15.75">
      <c r="B180" s="23"/>
      <c r="C180" s="33">
        <f>1+C168</f>
        <v>32</v>
      </c>
      <c r="D180" s="388" t="s">
        <v>603</v>
      </c>
      <c r="E180" s="363"/>
      <c r="F180" s="34"/>
      <c r="G180" s="34"/>
      <c r="H180" s="34"/>
      <c r="I180" s="34"/>
      <c r="J180" s="34"/>
      <c r="K180" s="34"/>
      <c r="L180" s="35"/>
    </row>
    <row r="181" spans="2:12" ht="15.75">
      <c r="B181" s="23"/>
      <c r="C181" s="33"/>
      <c r="D181" s="363" t="s">
        <v>604</v>
      </c>
      <c r="E181" s="363"/>
      <c r="F181" s="34"/>
      <c r="G181" s="34"/>
      <c r="H181" s="34"/>
      <c r="I181" s="34"/>
      <c r="J181" s="34"/>
      <c r="K181" s="34"/>
      <c r="L181" s="35"/>
    </row>
    <row r="182" spans="2:12" ht="15.75">
      <c r="B182" s="23"/>
      <c r="C182" s="33"/>
      <c r="D182" s="363" t="s">
        <v>605</v>
      </c>
      <c r="E182" s="363"/>
      <c r="F182" s="34"/>
      <c r="G182" s="34"/>
      <c r="H182" s="34"/>
      <c r="I182" s="34"/>
      <c r="J182" s="34"/>
      <c r="K182" s="34"/>
      <c r="L182" s="45"/>
    </row>
    <row r="183" spans="2:12" ht="15.75">
      <c r="B183" s="23"/>
      <c r="C183" s="33"/>
      <c r="D183" s="363" t="s">
        <v>606</v>
      </c>
      <c r="E183" s="363"/>
      <c r="F183" s="34"/>
      <c r="G183" s="34"/>
      <c r="H183" s="34"/>
      <c r="I183" s="34"/>
      <c r="J183" s="34"/>
      <c r="K183" s="34"/>
      <c r="L183" s="45"/>
    </row>
    <row r="184" spans="2:12" ht="15.75">
      <c r="B184" s="23"/>
      <c r="C184" s="33"/>
      <c r="D184" s="363" t="s">
        <v>607</v>
      </c>
      <c r="E184" s="363"/>
      <c r="F184" s="34"/>
      <c r="G184" s="34"/>
      <c r="H184" s="34"/>
      <c r="I184" s="34"/>
      <c r="J184" s="34"/>
      <c r="K184" s="34"/>
      <c r="L184" s="45"/>
    </row>
    <row r="185" spans="2:12" ht="15.75">
      <c r="B185" s="23"/>
      <c r="C185" s="33"/>
      <c r="D185" s="379" t="s">
        <v>608</v>
      </c>
      <c r="E185" s="311"/>
      <c r="F185" s="311"/>
      <c r="G185" s="311"/>
      <c r="H185" s="311"/>
      <c r="I185" s="311"/>
      <c r="J185" s="311"/>
      <c r="K185" s="312"/>
      <c r="L185" s="35"/>
    </row>
    <row r="186" spans="2:12" ht="15.75">
      <c r="B186" s="23"/>
      <c r="C186" s="33"/>
      <c r="D186" s="395" t="s">
        <v>609</v>
      </c>
      <c r="E186" s="314"/>
      <c r="F186" s="314"/>
      <c r="G186" s="314"/>
      <c r="H186" s="314"/>
      <c r="I186" s="314"/>
      <c r="J186" s="314"/>
      <c r="K186" s="315"/>
      <c r="L186" s="35"/>
    </row>
    <row r="187" spans="2:12" ht="15.75">
      <c r="B187" s="23"/>
      <c r="C187" s="33"/>
      <c r="D187" s="381" t="s">
        <v>490</v>
      </c>
      <c r="E187" s="314"/>
      <c r="F187" s="314"/>
      <c r="G187" s="314"/>
      <c r="H187" s="314"/>
      <c r="I187" s="314"/>
      <c r="J187" s="314"/>
      <c r="K187" s="315"/>
      <c r="L187" s="35"/>
    </row>
    <row r="188" spans="2:12" ht="15.75">
      <c r="B188" s="23"/>
      <c r="C188" s="33"/>
      <c r="D188" s="357" t="s">
        <v>610</v>
      </c>
      <c r="E188" s="314"/>
      <c r="F188" s="314"/>
      <c r="G188" s="314"/>
      <c r="H188" s="314"/>
      <c r="I188" s="314"/>
      <c r="J188" s="314"/>
      <c r="K188" s="315"/>
      <c r="L188" s="35"/>
    </row>
    <row r="189" spans="2:12" ht="15.75">
      <c r="B189" s="23"/>
      <c r="C189" s="33"/>
      <c r="D189" s="313" t="s">
        <v>491</v>
      </c>
      <c r="E189" s="314"/>
      <c r="F189" s="314"/>
      <c r="G189" s="314"/>
      <c r="H189" s="314"/>
      <c r="I189" s="314"/>
      <c r="J189" s="314"/>
      <c r="K189" s="315"/>
      <c r="L189" s="35"/>
    </row>
    <row r="190" spans="2:12" ht="15.75">
      <c r="B190" s="23"/>
      <c r="C190" s="33"/>
      <c r="D190" s="313" t="s">
        <v>492</v>
      </c>
      <c r="E190" s="314"/>
      <c r="F190" s="314"/>
      <c r="G190" s="314"/>
      <c r="H190" s="314"/>
      <c r="I190" s="314"/>
      <c r="J190" s="314"/>
      <c r="K190" s="315"/>
      <c r="L190" s="35"/>
    </row>
    <row r="191" spans="2:12" ht="15.75">
      <c r="B191" s="23"/>
      <c r="C191" s="33"/>
      <c r="D191" s="316" t="s">
        <v>493</v>
      </c>
      <c r="E191" s="317"/>
      <c r="F191" s="317"/>
      <c r="G191" s="317"/>
      <c r="H191" s="317"/>
      <c r="I191" s="317"/>
      <c r="J191" s="317"/>
      <c r="K191" s="318"/>
      <c r="L191" s="35"/>
    </row>
    <row r="192" spans="2:12" ht="6.75" customHeight="1">
      <c r="B192" s="23"/>
      <c r="C192" s="33"/>
      <c r="D192" s="319"/>
      <c r="E192" s="320"/>
      <c r="F192" s="320"/>
      <c r="G192" s="320"/>
      <c r="H192" s="320"/>
      <c r="I192" s="320"/>
      <c r="J192" s="320"/>
      <c r="K192" s="320"/>
      <c r="L192" s="35"/>
    </row>
    <row r="193" spans="2:12" ht="15.75">
      <c r="B193" s="23"/>
      <c r="C193" s="33">
        <f>1+C180</f>
        <v>33</v>
      </c>
      <c r="D193" s="43" t="s">
        <v>611</v>
      </c>
      <c r="E193" s="31"/>
      <c r="F193" s="34"/>
      <c r="G193" s="34"/>
      <c r="H193" s="34"/>
      <c r="I193" s="34"/>
      <c r="J193" s="34"/>
      <c r="K193" s="34"/>
      <c r="L193" s="45"/>
    </row>
    <row r="194" spans="2:12" ht="15.75">
      <c r="B194" s="23"/>
      <c r="C194" s="33"/>
      <c r="D194" s="31" t="s">
        <v>612</v>
      </c>
      <c r="E194" s="31"/>
      <c r="F194" s="34"/>
      <c r="G194" s="34"/>
      <c r="H194" s="34"/>
      <c r="I194" s="34"/>
      <c r="J194" s="34"/>
      <c r="K194" s="34"/>
      <c r="L194" s="45"/>
    </row>
    <row r="195" spans="2:12" ht="15.75">
      <c r="B195" s="23"/>
      <c r="C195" s="33"/>
      <c r="D195" s="31" t="s">
        <v>487</v>
      </c>
      <c r="E195" s="31"/>
      <c r="F195" s="34"/>
      <c r="G195" s="34"/>
      <c r="H195" s="34"/>
      <c r="I195" s="34"/>
      <c r="J195" s="34"/>
      <c r="K195" s="34"/>
      <c r="L195" s="45"/>
    </row>
    <row r="196" spans="2:12" ht="15.75">
      <c r="B196" s="23"/>
      <c r="C196" s="33"/>
      <c r="D196" s="31"/>
      <c r="E196" s="31"/>
      <c r="F196" s="34"/>
      <c r="G196" s="34"/>
      <c r="H196" s="34"/>
      <c r="I196" s="34"/>
      <c r="J196" s="34"/>
      <c r="K196" s="34"/>
      <c r="L196" s="35"/>
    </row>
    <row r="197" spans="2:12" ht="15.75">
      <c r="B197" s="23"/>
      <c r="C197" s="33" t="s">
        <v>453</v>
      </c>
      <c r="D197" s="99" t="s">
        <v>613</v>
      </c>
      <c r="E197" s="100"/>
      <c r="F197" s="96"/>
      <c r="G197" s="96"/>
      <c r="H197" s="96"/>
      <c r="I197" s="96"/>
      <c r="J197" s="96"/>
      <c r="K197" s="41"/>
      <c r="L197" s="89"/>
    </row>
    <row r="198" spans="2:12" ht="5.25" customHeight="1">
      <c r="B198" s="23"/>
      <c r="C198" s="33"/>
      <c r="D198" s="95"/>
      <c r="E198" s="31"/>
      <c r="F198" s="41"/>
      <c r="G198" s="41"/>
      <c r="H198" s="41"/>
      <c r="I198" s="41"/>
      <c r="J198" s="41"/>
      <c r="K198" s="41"/>
      <c r="L198" s="89"/>
    </row>
    <row r="199" spans="2:12" ht="15.75">
      <c r="B199" s="23"/>
      <c r="C199" s="33">
        <f>1+C193</f>
        <v>34</v>
      </c>
      <c r="D199" s="43" t="s">
        <v>497</v>
      </c>
      <c r="E199" s="31"/>
      <c r="F199" s="34"/>
      <c r="G199" s="34"/>
      <c r="H199" s="34"/>
      <c r="I199" s="34"/>
      <c r="J199" s="34"/>
      <c r="K199" s="34"/>
      <c r="L199" s="35"/>
    </row>
    <row r="200" spans="2:12" ht="15.75">
      <c r="B200" s="23"/>
      <c r="C200" s="33"/>
      <c r="D200" s="31" t="s">
        <v>498</v>
      </c>
      <c r="E200" s="31"/>
      <c r="F200" s="34"/>
      <c r="G200" s="34"/>
      <c r="H200" s="34"/>
      <c r="I200" s="34"/>
      <c r="J200" s="34"/>
      <c r="K200" s="34"/>
      <c r="L200" s="35"/>
    </row>
    <row r="201" spans="2:12" ht="15.75">
      <c r="B201" s="23"/>
      <c r="C201" s="33"/>
      <c r="D201" s="31" t="s">
        <v>614</v>
      </c>
      <c r="E201" s="31"/>
      <c r="F201" s="34"/>
      <c r="G201" s="34"/>
      <c r="H201" s="34"/>
      <c r="I201" s="34"/>
      <c r="J201" s="34"/>
      <c r="K201" s="34"/>
      <c r="L201" s="45"/>
    </row>
    <row r="202" spans="2:12" ht="15.75">
      <c r="B202" s="23"/>
      <c r="C202" s="33"/>
      <c r="D202" s="31" t="s">
        <v>615</v>
      </c>
      <c r="E202" s="31"/>
      <c r="F202" s="34"/>
      <c r="G202" s="34"/>
      <c r="H202" s="34"/>
      <c r="I202" s="34"/>
      <c r="J202" s="34"/>
      <c r="K202" s="34"/>
      <c r="L202" s="45"/>
    </row>
    <row r="203" spans="2:12" ht="15.75">
      <c r="B203" s="23"/>
      <c r="C203" s="33"/>
      <c r="D203" s="31" t="s">
        <v>499</v>
      </c>
      <c r="E203" s="31"/>
      <c r="F203" s="34"/>
      <c r="G203" s="34"/>
      <c r="H203" s="34"/>
      <c r="I203" s="34"/>
      <c r="J203" s="34"/>
      <c r="K203" s="34"/>
      <c r="L203" s="45"/>
    </row>
    <row r="204" spans="2:12" ht="15.75">
      <c r="B204" s="23"/>
      <c r="C204" s="33"/>
      <c r="D204" s="379" t="s">
        <v>496</v>
      </c>
      <c r="E204" s="380"/>
      <c r="F204" s="311"/>
      <c r="G204" s="311"/>
      <c r="H204" s="311"/>
      <c r="I204" s="311"/>
      <c r="J204" s="311"/>
      <c r="K204" s="312"/>
      <c r="L204" s="35"/>
    </row>
    <row r="205" spans="2:12" ht="15.75">
      <c r="B205" s="23"/>
      <c r="C205" s="33"/>
      <c r="D205" s="381" t="s">
        <v>616</v>
      </c>
      <c r="E205" s="382"/>
      <c r="F205" s="314"/>
      <c r="G205" s="314"/>
      <c r="H205" s="314"/>
      <c r="I205" s="314"/>
      <c r="J205" s="314"/>
      <c r="K205" s="315"/>
      <c r="L205" s="35"/>
    </row>
    <row r="206" spans="2:12" ht="15.75">
      <c r="B206" s="23"/>
      <c r="C206" s="33"/>
      <c r="D206" s="381" t="s">
        <v>617</v>
      </c>
      <c r="E206" s="382"/>
      <c r="F206" s="314"/>
      <c r="G206" s="314"/>
      <c r="H206" s="314"/>
      <c r="I206" s="314"/>
      <c r="J206" s="314"/>
      <c r="K206" s="315"/>
      <c r="L206" s="35"/>
    </row>
    <row r="207" spans="2:12" ht="15.75">
      <c r="B207" s="23"/>
      <c r="C207" s="33"/>
      <c r="D207" s="381" t="s">
        <v>618</v>
      </c>
      <c r="E207" s="382"/>
      <c r="F207" s="314"/>
      <c r="G207" s="314"/>
      <c r="H207" s="314"/>
      <c r="I207" s="314"/>
      <c r="J207" s="314"/>
      <c r="K207" s="315"/>
      <c r="L207" s="35"/>
    </row>
    <row r="208" spans="2:12" ht="15.75">
      <c r="B208" s="23"/>
      <c r="C208" s="33"/>
      <c r="D208" s="381" t="s">
        <v>619</v>
      </c>
      <c r="E208" s="382"/>
      <c r="F208" s="314"/>
      <c r="G208" s="314"/>
      <c r="H208" s="314"/>
      <c r="I208" s="314"/>
      <c r="J208" s="314"/>
      <c r="K208" s="315"/>
      <c r="L208" s="35"/>
    </row>
    <row r="209" spans="2:12" ht="15.75">
      <c r="B209" s="23"/>
      <c r="C209" s="33"/>
      <c r="D209" s="316" t="s">
        <v>620</v>
      </c>
      <c r="E209" s="317"/>
      <c r="F209" s="317"/>
      <c r="G209" s="317"/>
      <c r="H209" s="317"/>
      <c r="I209" s="317"/>
      <c r="J209" s="317"/>
      <c r="K209" s="318"/>
      <c r="L209" s="35"/>
    </row>
    <row r="210" spans="2:12" ht="6.75" customHeight="1">
      <c r="B210" s="23"/>
      <c r="C210" s="33"/>
      <c r="D210" s="319"/>
      <c r="E210" s="320"/>
      <c r="F210" s="320"/>
      <c r="G210" s="320"/>
      <c r="H210" s="320"/>
      <c r="I210" s="320"/>
      <c r="J210" s="320"/>
      <c r="K210" s="320"/>
      <c r="L210" s="35"/>
    </row>
    <row r="211" spans="2:12" ht="15.75">
      <c r="B211" s="23"/>
      <c r="C211" s="33">
        <f>1+C199</f>
        <v>35</v>
      </c>
      <c r="D211" s="396" t="s">
        <v>621</v>
      </c>
      <c r="E211" s="34"/>
      <c r="F211" s="34"/>
      <c r="G211" s="34"/>
      <c r="H211" s="34"/>
      <c r="I211" s="34"/>
      <c r="J211" s="34"/>
      <c r="K211" s="34"/>
      <c r="L211" s="35"/>
    </row>
    <row r="212" spans="2:12" ht="15.75">
      <c r="B212" s="23"/>
      <c r="C212" s="33"/>
      <c r="D212" s="304" t="s">
        <v>622</v>
      </c>
      <c r="E212" s="34"/>
      <c r="F212" s="34"/>
      <c r="G212" s="34"/>
      <c r="H212" s="34"/>
      <c r="I212" s="34"/>
      <c r="J212" s="34"/>
      <c r="K212" s="34"/>
      <c r="L212" s="35"/>
    </row>
    <row r="213" spans="2:12" ht="15.75">
      <c r="B213" s="23"/>
      <c r="C213" s="33"/>
      <c r="D213" s="304" t="s">
        <v>623</v>
      </c>
      <c r="E213" s="34"/>
      <c r="F213" s="34"/>
      <c r="G213" s="34"/>
      <c r="H213" s="34"/>
      <c r="I213" s="34"/>
      <c r="J213" s="34"/>
      <c r="K213" s="34"/>
      <c r="L213" s="45"/>
    </row>
    <row r="214" spans="2:12" ht="15.75">
      <c r="B214" s="23"/>
      <c r="C214" s="33"/>
      <c r="D214" s="363" t="s">
        <v>624</v>
      </c>
      <c r="E214" s="34"/>
      <c r="F214" s="34"/>
      <c r="G214" s="34"/>
      <c r="H214" s="34"/>
      <c r="I214" s="34"/>
      <c r="J214" s="34"/>
      <c r="K214" s="34"/>
      <c r="L214" s="45"/>
    </row>
    <row r="215" spans="2:12" ht="15.75">
      <c r="B215" s="23"/>
      <c r="C215" s="33"/>
      <c r="D215" s="363" t="s">
        <v>625</v>
      </c>
      <c r="E215" s="34"/>
      <c r="F215" s="34"/>
      <c r="G215" s="34"/>
      <c r="H215" s="34"/>
      <c r="I215" s="34"/>
      <c r="J215" s="34"/>
      <c r="K215" s="34"/>
      <c r="L215" s="45"/>
    </row>
    <row r="216" spans="2:12" ht="15.75">
      <c r="B216" s="23"/>
      <c r="C216" s="33"/>
      <c r="D216" s="389" t="s">
        <v>500</v>
      </c>
      <c r="E216" s="311"/>
      <c r="F216" s="311"/>
      <c r="G216" s="311"/>
      <c r="H216" s="311"/>
      <c r="I216" s="311"/>
      <c r="J216" s="311"/>
      <c r="K216" s="312"/>
      <c r="L216" s="35"/>
    </row>
    <row r="217" spans="2:12" ht="15.75">
      <c r="B217" s="23"/>
      <c r="C217" s="33"/>
      <c r="D217" s="397" t="s">
        <v>626</v>
      </c>
      <c r="E217" s="314"/>
      <c r="F217" s="314"/>
      <c r="G217" s="314"/>
      <c r="H217" s="314"/>
      <c r="I217" s="314"/>
      <c r="J217" s="314"/>
      <c r="K217" s="315"/>
      <c r="L217" s="35"/>
    </row>
    <row r="218" spans="2:12" ht="15.75">
      <c r="B218" s="23"/>
      <c r="C218" s="33"/>
      <c r="D218" s="357" t="s">
        <v>627</v>
      </c>
      <c r="E218" s="314"/>
      <c r="F218" s="314"/>
      <c r="G218" s="314"/>
      <c r="H218" s="314"/>
      <c r="I218" s="314"/>
      <c r="J218" s="314"/>
      <c r="K218" s="315"/>
      <c r="L218" s="35"/>
    </row>
    <row r="219" spans="2:12" ht="15.75">
      <c r="B219" s="23"/>
      <c r="C219" s="33"/>
      <c r="D219" s="357" t="s">
        <v>628</v>
      </c>
      <c r="E219" s="314"/>
      <c r="F219" s="314"/>
      <c r="G219" s="314"/>
      <c r="H219" s="314"/>
      <c r="I219" s="314"/>
      <c r="J219" s="314"/>
      <c r="K219" s="315"/>
      <c r="L219" s="35"/>
    </row>
    <row r="220" spans="2:12" ht="15.75">
      <c r="B220" s="23"/>
      <c r="C220" s="33"/>
      <c r="D220" s="391" t="s">
        <v>629</v>
      </c>
      <c r="E220" s="314"/>
      <c r="F220" s="314"/>
      <c r="G220" s="314"/>
      <c r="H220" s="314"/>
      <c r="I220" s="314"/>
      <c r="J220" s="314"/>
      <c r="K220" s="315"/>
      <c r="L220" s="35"/>
    </row>
    <row r="221" spans="2:12" ht="15.75">
      <c r="B221" s="23"/>
      <c r="C221" s="33"/>
      <c r="D221" s="383" t="s">
        <v>501</v>
      </c>
      <c r="E221" s="317"/>
      <c r="F221" s="317"/>
      <c r="G221" s="317"/>
      <c r="H221" s="317"/>
      <c r="I221" s="317"/>
      <c r="J221" s="317"/>
      <c r="K221" s="318"/>
      <c r="L221" s="35"/>
    </row>
    <row r="222" spans="2:12" ht="15.75">
      <c r="B222" s="23"/>
      <c r="C222" s="33"/>
      <c r="D222" s="363"/>
      <c r="E222" s="34"/>
      <c r="F222" s="34"/>
      <c r="G222" s="34"/>
      <c r="H222" s="34"/>
      <c r="I222" s="34"/>
      <c r="J222" s="34"/>
      <c r="K222" s="34"/>
      <c r="L222" s="35"/>
    </row>
    <row r="223" spans="2:12" ht="15.75">
      <c r="B223" s="23"/>
      <c r="C223" s="33" t="s">
        <v>478</v>
      </c>
      <c r="D223" s="286" t="s">
        <v>630</v>
      </c>
      <c r="E223" s="98"/>
      <c r="F223" s="96"/>
      <c r="G223" s="96"/>
      <c r="H223" s="96"/>
      <c r="I223" s="96"/>
      <c r="J223" s="96"/>
      <c r="K223" s="41"/>
      <c r="L223" s="89"/>
    </row>
    <row r="224" spans="2:12" ht="5.25" customHeight="1">
      <c r="B224" s="23"/>
      <c r="C224" s="33"/>
      <c r="D224" s="386"/>
      <c r="E224" s="31"/>
      <c r="F224" s="41"/>
      <c r="G224" s="41"/>
      <c r="H224" s="41"/>
      <c r="I224" s="41"/>
      <c r="J224" s="41"/>
      <c r="K224" s="41"/>
      <c r="L224" s="89"/>
    </row>
    <row r="225" spans="2:12" ht="15.75">
      <c r="B225" s="23"/>
      <c r="C225" s="358">
        <f>1+C211</f>
        <v>36</v>
      </c>
      <c r="D225" s="388" t="s">
        <v>631</v>
      </c>
      <c r="E225" s="34"/>
      <c r="F225" s="34"/>
      <c r="G225" s="34"/>
      <c r="H225" s="34"/>
      <c r="I225" s="34"/>
      <c r="J225" s="34"/>
      <c r="K225" s="34"/>
      <c r="L225" s="35"/>
    </row>
    <row r="226" spans="2:12" ht="15.75">
      <c r="B226" s="23"/>
      <c r="C226" s="33"/>
      <c r="D226" s="388" t="s">
        <v>632</v>
      </c>
      <c r="E226" s="34"/>
      <c r="F226" s="34"/>
      <c r="G226" s="34"/>
      <c r="H226" s="34"/>
      <c r="I226" s="34"/>
      <c r="J226" s="34"/>
      <c r="K226" s="34"/>
      <c r="L226" s="35"/>
    </row>
    <row r="227" spans="2:12" ht="15.75">
      <c r="B227" s="23"/>
      <c r="C227" s="33"/>
      <c r="D227" s="388" t="s">
        <v>633</v>
      </c>
      <c r="E227" s="34"/>
      <c r="F227" s="34"/>
      <c r="G227" s="34"/>
      <c r="H227" s="34"/>
      <c r="I227" s="34"/>
      <c r="J227" s="34"/>
      <c r="K227" s="34"/>
      <c r="L227" s="35"/>
    </row>
    <row r="228" spans="2:12" ht="15.75">
      <c r="B228" s="23"/>
      <c r="C228" s="33">
        <f>1+C225</f>
        <v>37</v>
      </c>
      <c r="D228" s="388" t="s">
        <v>634</v>
      </c>
      <c r="E228" s="34"/>
      <c r="F228" s="34"/>
      <c r="G228" s="34"/>
      <c r="H228" s="34"/>
      <c r="I228" s="34"/>
      <c r="J228" s="34"/>
      <c r="K228" s="34"/>
      <c r="L228" s="35"/>
    </row>
    <row r="229" spans="2:12" ht="15.75">
      <c r="B229" s="23"/>
      <c r="C229" s="33"/>
      <c r="D229" s="388" t="s">
        <v>635</v>
      </c>
      <c r="E229" s="34"/>
      <c r="F229" s="34"/>
      <c r="G229" s="34"/>
      <c r="H229" s="34"/>
      <c r="I229" s="34"/>
      <c r="J229" s="34"/>
      <c r="K229" s="34"/>
      <c r="L229" s="35"/>
    </row>
    <row r="230" spans="2:12" ht="15.75">
      <c r="B230" s="23"/>
      <c r="C230" s="33">
        <f>1+C228</f>
        <v>38</v>
      </c>
      <c r="D230" s="304" t="s">
        <v>636</v>
      </c>
      <c r="E230" s="34"/>
      <c r="F230" s="34"/>
      <c r="G230" s="34"/>
      <c r="H230" s="34"/>
      <c r="I230" s="34"/>
      <c r="J230" s="34"/>
      <c r="K230" s="34"/>
      <c r="L230" s="45"/>
    </row>
    <row r="231" spans="2:12" ht="15.75">
      <c r="B231" s="23"/>
      <c r="C231" s="33"/>
      <c r="D231" s="304" t="s">
        <v>454</v>
      </c>
      <c r="E231" s="34"/>
      <c r="F231" s="34"/>
      <c r="G231" s="34"/>
      <c r="H231" s="34"/>
      <c r="I231" s="34"/>
      <c r="J231" s="34"/>
      <c r="K231" s="34"/>
      <c r="L231" s="45"/>
    </row>
    <row r="232" spans="2:12" ht="3" customHeight="1" thickBot="1">
      <c r="B232" s="23"/>
      <c r="C232" s="46"/>
      <c r="D232" s="47"/>
      <c r="E232" s="48"/>
      <c r="F232" s="48"/>
      <c r="G232" s="48"/>
      <c r="H232" s="48"/>
      <c r="I232" s="48"/>
      <c r="J232" s="48"/>
      <c r="K232" s="48"/>
      <c r="L232" s="49"/>
    </row>
    <row r="233" ht="16.5" thickTop="1"/>
  </sheetData>
  <sheetProtection password="889B" sheet="1"/>
  <mergeCells count="1">
    <mergeCell ref="C2:L2"/>
  </mergeCells>
  <printOptions/>
  <pageMargins left="0.16" right="0.16" top="0.35433070866141736" bottom="0.2362204724409449" header="0.11811023622047245" footer="0.1968503937007874"/>
  <pageSetup horizontalDpi="600" verticalDpi="600" orientation="portrait" paperSize="9" scale="86" r:id="rId1"/>
  <headerFooter alignWithMargins="0">
    <oddHeader>&amp;C&amp;"Times New Roman CYR,Bold"&amp;12- &amp;P / &amp;N -</oddHeader>
  </headerFooter>
  <rowBreaks count="1" manualBreakCount="1">
    <brk id="192" min="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80"/>
  <sheetViews>
    <sheetView tabSelected="1" zoomScalePageLayoutView="0" workbookViewId="0" topLeftCell="D34">
      <selection activeCell="H30" sqref="H30"/>
    </sheetView>
  </sheetViews>
  <sheetFormatPr defaultColWidth="9.140625" defaultRowHeight="12.75"/>
  <cols>
    <col min="1" max="1" width="3.140625" style="12" customWidth="1"/>
    <col min="2" max="2" width="5.8515625" style="12" customWidth="1"/>
    <col min="3" max="3" width="13.28125" style="12" customWidth="1"/>
    <col min="4" max="4" width="19.57421875" style="12" customWidth="1"/>
    <col min="5" max="5" width="24.7109375" style="12" customWidth="1"/>
    <col min="6" max="6" width="6.57421875" style="12" customWidth="1"/>
    <col min="7" max="7" width="0.42578125" style="12" customWidth="1"/>
    <col min="8" max="10" width="15.140625" style="12" customWidth="1"/>
    <col min="11" max="11" width="15.7109375" style="12" customWidth="1"/>
    <col min="12" max="13" width="16.140625" style="12" customWidth="1"/>
    <col min="14" max="14" width="15.140625" style="12" customWidth="1"/>
    <col min="15" max="15" width="4.140625" style="12" customWidth="1"/>
    <col min="16" max="16" width="8.57421875" style="12" customWidth="1"/>
    <col min="17" max="17" width="11.00390625" style="12" customWidth="1"/>
    <col min="18" max="16384" width="9.140625" style="12" customWidth="1"/>
  </cols>
  <sheetData>
    <row r="1" spans="1:15" ht="15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5.75">
      <c r="A2" s="11"/>
      <c r="B2" s="349" t="s">
        <v>448</v>
      </c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1"/>
      <c r="O2" s="11"/>
    </row>
    <row r="3" spans="1:15" ht="15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ht="24.75" customHeight="1">
      <c r="A4" s="11"/>
      <c r="B4" s="90" t="s">
        <v>408</v>
      </c>
      <c r="C4" s="14"/>
      <c r="D4" s="14"/>
      <c r="E4" s="14"/>
      <c r="F4" s="14"/>
      <c r="G4" s="14"/>
      <c r="H4" s="11"/>
      <c r="I4" s="11"/>
      <c r="J4" s="263"/>
      <c r="K4" s="416" t="str">
        <f>+IF('Local-&amp;-SSF'!E6&gt;0,"Код на общински разпоредител с бюджет","код от Регистъра на бюджeтните организации в СЕБРА")</f>
        <v>Код на общински разпоредител с бюджет</v>
      </c>
      <c r="L4" s="417"/>
      <c r="M4" s="414"/>
      <c r="N4" s="415"/>
      <c r="O4" s="11"/>
    </row>
    <row r="5" spans="1:15" ht="16.5" customHeight="1">
      <c r="A5" s="11"/>
      <c r="B5" s="14" t="s">
        <v>415</v>
      </c>
      <c r="C5" s="14"/>
      <c r="D5" s="14"/>
      <c r="E5" s="14"/>
      <c r="F5" s="14"/>
      <c r="G5" s="14"/>
      <c r="H5" s="11"/>
      <c r="I5" s="11"/>
      <c r="J5" s="262"/>
      <c r="K5" s="262"/>
      <c r="L5" s="262"/>
      <c r="M5" s="11"/>
      <c r="N5" s="15"/>
      <c r="O5" s="11"/>
    </row>
    <row r="6" spans="1:15" ht="3" customHeight="1">
      <c r="A6" s="11"/>
      <c r="B6" s="13"/>
      <c r="C6" s="14"/>
      <c r="D6" s="14"/>
      <c r="E6" s="14"/>
      <c r="F6" s="14"/>
      <c r="G6" s="14"/>
      <c r="H6" s="11"/>
      <c r="I6" s="11"/>
      <c r="J6" s="11"/>
      <c r="K6" s="11"/>
      <c r="L6" s="11"/>
      <c r="M6" s="11"/>
      <c r="N6" s="15"/>
      <c r="O6" s="11"/>
    </row>
    <row r="7" spans="1:15" ht="20.25">
      <c r="A7" s="11"/>
      <c r="B7" s="16"/>
      <c r="C7" s="14"/>
      <c r="D7" s="85" t="s">
        <v>38</v>
      </c>
      <c r="E7" s="423" t="s">
        <v>638</v>
      </c>
      <c r="F7" s="424"/>
      <c r="G7" s="424"/>
      <c r="H7" s="424"/>
      <c r="I7" s="424"/>
      <c r="J7" s="424"/>
      <c r="K7" s="424"/>
      <c r="L7" s="425"/>
      <c r="M7" s="14" t="s">
        <v>41</v>
      </c>
      <c r="N7" s="264">
        <v>7607</v>
      </c>
      <c r="O7" s="11"/>
    </row>
    <row r="8" spans="1:15" ht="15.75">
      <c r="A8" s="11"/>
      <c r="B8" s="11" t="s">
        <v>13</v>
      </c>
      <c r="C8" s="11"/>
      <c r="D8" s="11"/>
      <c r="E8" s="413">
        <f>+IF(+AND(+N31=0,+N43=0,+N64=0,+N49=0),0,+IF(E10=0,"Въведи отчетния период!",0))</f>
        <v>0</v>
      </c>
      <c r="F8" s="413"/>
      <c r="G8" s="11"/>
      <c r="H8" s="11"/>
      <c r="I8" s="11"/>
      <c r="J8" s="11"/>
      <c r="K8" s="11"/>
      <c r="L8" s="413">
        <f>+IF(E7=0,+IF(+N7=0,0,"Въведи наименованието!"),+IF(N7&gt;0,0,"Въведи кода по ЕБК!"))</f>
        <v>0</v>
      </c>
      <c r="M8" s="413"/>
      <c r="N8" s="413"/>
      <c r="O8" s="11"/>
    </row>
    <row r="9" spans="1:15" ht="5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5"/>
      <c r="O9" s="11"/>
    </row>
    <row r="10" spans="1:15" ht="18">
      <c r="A10" s="11"/>
      <c r="B10" s="14"/>
      <c r="C10" s="14"/>
      <c r="D10" s="14" t="s">
        <v>409</v>
      </c>
      <c r="E10" s="404" t="s">
        <v>5</v>
      </c>
      <c r="F10" s="405"/>
      <c r="G10" s="11"/>
      <c r="H10" s="265">
        <v>2017</v>
      </c>
      <c r="I10" s="245"/>
      <c r="J10" s="406">
        <f>+IF(AND(E7=0,N7=0),+IF(OR(N31&lt;&gt;0,+N43&lt;&gt;0,+N64&lt;&gt;0,+N49&lt;&gt;0,I66&lt;&gt;0,K66&lt;&gt;0,M66&lt;&gt;0),"Въведи наименование и код по ЕБК!",0),0)</f>
        <v>0</v>
      </c>
      <c r="K10" s="406"/>
      <c r="L10" s="406"/>
      <c r="M10" s="406"/>
      <c r="N10" s="15" t="s">
        <v>2</v>
      </c>
      <c r="O10" s="11"/>
    </row>
    <row r="11" spans="1:15" ht="3" customHeight="1">
      <c r="A11" s="11"/>
      <c r="B11" s="14"/>
      <c r="C11" s="14"/>
      <c r="D11" s="14"/>
      <c r="E11" s="14"/>
      <c r="F11" s="14"/>
      <c r="G11" s="14"/>
      <c r="H11" s="14"/>
      <c r="I11" s="11"/>
      <c r="J11" s="14"/>
      <c r="K11" s="11"/>
      <c r="L11" s="11"/>
      <c r="M11" s="11"/>
      <c r="N11" s="15"/>
      <c r="O11" s="11"/>
    </row>
    <row r="12" spans="1:15" ht="3.75" customHeight="1" thickBot="1">
      <c r="A12" s="11"/>
      <c r="B12" s="11"/>
      <c r="C12" s="11"/>
      <c r="D12" s="11"/>
      <c r="E12" s="11"/>
      <c r="F12" s="11"/>
      <c r="G12" s="14"/>
      <c r="H12" s="11"/>
      <c r="I12" s="11"/>
      <c r="J12" s="11"/>
      <c r="K12" s="11"/>
      <c r="L12" s="11"/>
      <c r="M12" s="11"/>
      <c r="N12" s="15"/>
      <c r="O12" s="11"/>
    </row>
    <row r="13" spans="1:15" ht="46.5" customHeight="1">
      <c r="A13" s="11"/>
      <c r="B13" s="60"/>
      <c r="C13" s="61"/>
      <c r="D13" s="61"/>
      <c r="E13" s="61"/>
      <c r="F13" s="64"/>
      <c r="G13" s="14"/>
      <c r="H13" s="407" t="s">
        <v>508</v>
      </c>
      <c r="I13" s="408"/>
      <c r="J13" s="409" t="s">
        <v>414</v>
      </c>
      <c r="K13" s="410"/>
      <c r="L13" s="411" t="s">
        <v>42</v>
      </c>
      <c r="M13" s="412"/>
      <c r="N13" s="418" t="s">
        <v>401</v>
      </c>
      <c r="O13" s="11"/>
    </row>
    <row r="14" spans="1:15" ht="62.25" customHeight="1">
      <c r="A14" s="11"/>
      <c r="B14" s="420" t="s">
        <v>35</v>
      </c>
      <c r="C14" s="421"/>
      <c r="D14" s="421"/>
      <c r="E14" s="421"/>
      <c r="F14" s="422"/>
      <c r="G14" s="14"/>
      <c r="H14" s="149" t="s">
        <v>433</v>
      </c>
      <c r="I14" s="66" t="s">
        <v>405</v>
      </c>
      <c r="J14" s="237" t="s">
        <v>43</v>
      </c>
      <c r="K14" s="66" t="s">
        <v>406</v>
      </c>
      <c r="L14" s="151" t="s">
        <v>44</v>
      </c>
      <c r="M14" s="66" t="s">
        <v>407</v>
      </c>
      <c r="N14" s="419"/>
      <c r="O14" s="11"/>
    </row>
    <row r="15" spans="1:15" ht="16.5" thickBot="1">
      <c r="A15" s="11"/>
      <c r="B15" s="62"/>
      <c r="C15" s="63"/>
      <c r="D15" s="63"/>
      <c r="E15" s="63"/>
      <c r="F15" s="65"/>
      <c r="G15" s="14"/>
      <c r="H15" s="147" t="s">
        <v>0</v>
      </c>
      <c r="I15" s="21" t="s">
        <v>9</v>
      </c>
      <c r="J15" s="146" t="s">
        <v>1</v>
      </c>
      <c r="K15" s="21" t="s">
        <v>10</v>
      </c>
      <c r="L15" s="148" t="s">
        <v>36</v>
      </c>
      <c r="M15" s="21" t="s">
        <v>37</v>
      </c>
      <c r="N15" s="150" t="s">
        <v>39</v>
      </c>
      <c r="O15" s="11"/>
    </row>
    <row r="16" spans="1:15" ht="18.75" customHeight="1">
      <c r="A16" s="11"/>
      <c r="B16" s="17"/>
      <c r="C16" s="18"/>
      <c r="D16" s="18"/>
      <c r="E16" s="18"/>
      <c r="F16" s="18"/>
      <c r="G16" s="14"/>
      <c r="H16" s="1"/>
      <c r="I16" s="239" t="str">
        <f>+IF($N$7=0,0,+IF('Local-&amp;-SSF'!$E$362=0,0,"КОЛОНА (1а)"))</f>
        <v>КОЛОНА (1а)</v>
      </c>
      <c r="J16" s="1"/>
      <c r="K16" s="239" t="str">
        <f>+IF($N$7=0,0,+IF('Local-&amp;-SSF'!$E$355&gt;0,0,"КОЛОНА (2а)"))</f>
        <v>КОЛОНА (2а)</v>
      </c>
      <c r="L16" s="1"/>
      <c r="M16" s="239">
        <f>+IF($N$7=0,0,+IF('Local-&amp;-SSF'!$E$6&gt;0,0,"КОЛОНА (3а)"))</f>
        <v>0</v>
      </c>
      <c r="N16" s="2"/>
      <c r="O16" s="11"/>
    </row>
    <row r="17" spans="1:15" ht="18.75" customHeight="1">
      <c r="A17" s="11"/>
      <c r="B17" s="17"/>
      <c r="C17" s="18"/>
      <c r="D17" s="18"/>
      <c r="E17" s="18"/>
      <c r="F17" s="18"/>
      <c r="G17" s="14"/>
      <c r="H17" s="1"/>
      <c r="I17" s="239" t="str">
        <f>+IF($N$7=0,0,+IF('Local-&amp;-SSF'!$E$362=0,0,"НЕ СЕ ПОПЪЛВА"))</f>
        <v>НЕ СЕ ПОПЪЛВА</v>
      </c>
      <c r="J17" s="1"/>
      <c r="K17" s="239" t="str">
        <f>+IF($N$7=0,0,+IF('Local-&amp;-SSF'!$E$355&gt;0,0,"НЕ СЕ ПОПЪЛВА"))</f>
        <v>НЕ СЕ ПОПЪЛВА</v>
      </c>
      <c r="L17" s="1"/>
      <c r="M17" s="239">
        <f>+IF($N$7=0,0,+IF('Local-&amp;-SSF'!$E$6&gt;0,0,"НЕ СЕ ПОПЪЛВА"))</f>
        <v>0</v>
      </c>
      <c r="N17" s="2"/>
      <c r="O17" s="11"/>
    </row>
    <row r="18" spans="1:19" ht="20.25" customHeight="1">
      <c r="A18" s="11"/>
      <c r="B18" s="68" t="s">
        <v>40</v>
      </c>
      <c r="C18" s="80"/>
      <c r="D18" s="80"/>
      <c r="E18" s="80"/>
      <c r="F18" s="81"/>
      <c r="G18" s="14"/>
      <c r="H18" s="1"/>
      <c r="I18" s="240">
        <f>+IF($N$7=0,0,+IF('Local-&amp;-SSF'!$E$362=0,0,$N$7))</f>
        <v>7607</v>
      </c>
      <c r="J18" s="1"/>
      <c r="K18" s="240">
        <f>+IF($N$7=0,0,+IF('Local-&amp;-SSF'!$E$355&gt;0,0,$N$7))</f>
        <v>7607</v>
      </c>
      <c r="L18" s="1"/>
      <c r="M18" s="240">
        <f>+IF($N$7=0,0,+IF('Local-&amp;-SSF'!$E$6&gt;0,0,$N$7))</f>
        <v>0</v>
      </c>
      <c r="N18" s="2"/>
      <c r="O18" s="11"/>
      <c r="S18" s="124"/>
    </row>
    <row r="19" spans="1:21" ht="15.75">
      <c r="A19" s="285"/>
      <c r="B19" s="137">
        <v>11</v>
      </c>
      <c r="C19" s="20" t="s">
        <v>19</v>
      </c>
      <c r="D19" s="20"/>
      <c r="E19" s="20"/>
      <c r="F19" s="79"/>
      <c r="G19" s="14"/>
      <c r="H19" s="69">
        <v>6515</v>
      </c>
      <c r="I19" s="152"/>
      <c r="J19" s="69"/>
      <c r="K19" s="152"/>
      <c r="L19" s="246">
        <v>0</v>
      </c>
      <c r="M19" s="247">
        <v>0</v>
      </c>
      <c r="N19" s="83">
        <f>+H19+J19+L19</f>
        <v>6515</v>
      </c>
      <c r="O19" s="11"/>
      <c r="S19" s="276" t="s">
        <v>6</v>
      </c>
      <c r="T19" s="277"/>
      <c r="U19" s="278"/>
    </row>
    <row r="20" spans="1:21" ht="15.75">
      <c r="A20" s="285"/>
      <c r="B20" s="138">
        <v>12</v>
      </c>
      <c r="C20" s="18" t="s">
        <v>20</v>
      </c>
      <c r="D20" s="103"/>
      <c r="E20" s="103"/>
      <c r="F20" s="104"/>
      <c r="G20" s="14"/>
      <c r="H20" s="105">
        <v>2520</v>
      </c>
      <c r="I20" s="153"/>
      <c r="J20" s="296">
        <v>0</v>
      </c>
      <c r="K20" s="249">
        <v>0</v>
      </c>
      <c r="L20" s="248">
        <v>0</v>
      </c>
      <c r="M20" s="249">
        <v>0</v>
      </c>
      <c r="N20" s="106">
        <f aca="true" t="shared" si="0" ref="N20:N30">+H20+J20+L20</f>
        <v>2520</v>
      </c>
      <c r="O20" s="11"/>
      <c r="S20" s="279" t="s">
        <v>5</v>
      </c>
      <c r="T20" s="280"/>
      <c r="U20" s="281"/>
    </row>
    <row r="21" spans="1:21" ht="15.75">
      <c r="A21" s="285"/>
      <c r="B21" s="139">
        <v>13</v>
      </c>
      <c r="C21" s="107" t="s">
        <v>21</v>
      </c>
      <c r="D21" s="107"/>
      <c r="E21" s="107"/>
      <c r="F21" s="108"/>
      <c r="G21" s="14"/>
      <c r="H21" s="112"/>
      <c r="I21" s="251">
        <v>0</v>
      </c>
      <c r="J21" s="294">
        <v>0</v>
      </c>
      <c r="K21" s="251">
        <v>0</v>
      </c>
      <c r="L21" s="250">
        <v>0</v>
      </c>
      <c r="M21" s="251">
        <v>0</v>
      </c>
      <c r="N21" s="120">
        <f t="shared" si="0"/>
        <v>0</v>
      </c>
      <c r="O21" s="11"/>
      <c r="S21" s="279" t="s">
        <v>4</v>
      </c>
      <c r="T21" s="280"/>
      <c r="U21" s="281"/>
    </row>
    <row r="22" spans="1:21" ht="15.75">
      <c r="A22" s="285"/>
      <c r="B22" s="137">
        <v>14</v>
      </c>
      <c r="C22" s="20" t="s">
        <v>22</v>
      </c>
      <c r="D22" s="76"/>
      <c r="E22" s="76"/>
      <c r="F22" s="77"/>
      <c r="G22" s="14"/>
      <c r="H22" s="67"/>
      <c r="I22" s="253">
        <v>0</v>
      </c>
      <c r="J22" s="295">
        <v>0</v>
      </c>
      <c r="K22" s="253">
        <v>0</v>
      </c>
      <c r="L22" s="252">
        <v>0</v>
      </c>
      <c r="M22" s="253">
        <v>0</v>
      </c>
      <c r="N22" s="121">
        <f t="shared" si="0"/>
        <v>0</v>
      </c>
      <c r="O22" s="11"/>
      <c r="S22" s="282" t="s">
        <v>3</v>
      </c>
      <c r="T22" s="283"/>
      <c r="U22" s="284"/>
    </row>
    <row r="23" spans="1:19" ht="15.75">
      <c r="A23" s="285"/>
      <c r="B23" s="140">
        <v>15</v>
      </c>
      <c r="C23" s="109" t="s">
        <v>23</v>
      </c>
      <c r="D23" s="110"/>
      <c r="E23" s="110"/>
      <c r="F23" s="111"/>
      <c r="G23" s="14"/>
      <c r="H23" s="113"/>
      <c r="I23" s="255">
        <v>0</v>
      </c>
      <c r="J23" s="296">
        <v>0</v>
      </c>
      <c r="K23" s="255">
        <v>0</v>
      </c>
      <c r="L23" s="254">
        <v>0</v>
      </c>
      <c r="M23" s="255">
        <v>0</v>
      </c>
      <c r="N23" s="122">
        <f t="shared" si="0"/>
        <v>0</v>
      </c>
      <c r="O23" s="11"/>
      <c r="S23" s="19"/>
    </row>
    <row r="24" spans="1:19" ht="15.75">
      <c r="A24" s="285"/>
      <c r="B24" s="139">
        <v>16</v>
      </c>
      <c r="C24" s="107" t="s">
        <v>426</v>
      </c>
      <c r="D24" s="107"/>
      <c r="E24" s="107"/>
      <c r="F24" s="108"/>
      <c r="G24" s="14"/>
      <c r="H24" s="112"/>
      <c r="I24" s="251">
        <v>0</v>
      </c>
      <c r="J24" s="294">
        <v>0</v>
      </c>
      <c r="K24" s="251">
        <v>0</v>
      </c>
      <c r="L24" s="250">
        <v>0</v>
      </c>
      <c r="M24" s="251">
        <v>0</v>
      </c>
      <c r="N24" s="118">
        <f t="shared" si="0"/>
        <v>0</v>
      </c>
      <c r="O24" s="11"/>
      <c r="S24" s="19"/>
    </row>
    <row r="25" spans="1:19" ht="15.75">
      <c r="A25" s="285"/>
      <c r="B25" s="141">
        <v>17</v>
      </c>
      <c r="C25" s="110" t="s">
        <v>427</v>
      </c>
      <c r="D25" s="110"/>
      <c r="E25" s="110"/>
      <c r="F25" s="111"/>
      <c r="G25" s="14"/>
      <c r="H25" s="113"/>
      <c r="I25" s="257">
        <v>0</v>
      </c>
      <c r="J25" s="297">
        <v>0</v>
      </c>
      <c r="K25" s="257">
        <v>0</v>
      </c>
      <c r="L25" s="256">
        <v>0</v>
      </c>
      <c r="M25" s="257">
        <v>0</v>
      </c>
      <c r="N25" s="119">
        <f t="shared" si="0"/>
        <v>0</v>
      </c>
      <c r="O25" s="11"/>
      <c r="S25" s="19"/>
    </row>
    <row r="26" spans="1:19" ht="15.75">
      <c r="A26" s="285"/>
      <c r="B26" s="137">
        <v>18</v>
      </c>
      <c r="C26" s="107" t="s">
        <v>30</v>
      </c>
      <c r="D26" s="107"/>
      <c r="E26" s="107"/>
      <c r="F26" s="108"/>
      <c r="G26" s="14"/>
      <c r="H26" s="112"/>
      <c r="I26" s="251">
        <v>0</v>
      </c>
      <c r="J26" s="294">
        <v>0</v>
      </c>
      <c r="K26" s="251">
        <v>0</v>
      </c>
      <c r="L26" s="250">
        <v>0</v>
      </c>
      <c r="M26" s="251">
        <v>0</v>
      </c>
      <c r="N26" s="120">
        <f t="shared" si="0"/>
        <v>0</v>
      </c>
      <c r="O26" s="11"/>
      <c r="S26" s="19"/>
    </row>
    <row r="27" spans="1:19" ht="15.75">
      <c r="A27" s="285"/>
      <c r="B27" s="141">
        <v>19</v>
      </c>
      <c r="C27" s="76" t="s">
        <v>31</v>
      </c>
      <c r="D27" s="76"/>
      <c r="E27" s="76"/>
      <c r="F27" s="77"/>
      <c r="G27" s="14"/>
      <c r="H27" s="78"/>
      <c r="I27" s="259">
        <v>0</v>
      </c>
      <c r="J27" s="298">
        <v>0</v>
      </c>
      <c r="K27" s="259">
        <v>0</v>
      </c>
      <c r="L27" s="258">
        <v>0</v>
      </c>
      <c r="M27" s="259">
        <v>0</v>
      </c>
      <c r="N27" s="121">
        <f t="shared" si="0"/>
        <v>0</v>
      </c>
      <c r="O27" s="11"/>
      <c r="S27" s="19"/>
    </row>
    <row r="28" spans="1:19" ht="15.75">
      <c r="A28" s="285"/>
      <c r="B28" s="142">
        <v>110</v>
      </c>
      <c r="C28" s="110" t="s">
        <v>452</v>
      </c>
      <c r="D28" s="110"/>
      <c r="E28" s="110"/>
      <c r="F28" s="111"/>
      <c r="G28" s="14"/>
      <c r="H28" s="117"/>
      <c r="I28" s="257">
        <v>0</v>
      </c>
      <c r="J28" s="297">
        <v>0</v>
      </c>
      <c r="K28" s="257">
        <v>0</v>
      </c>
      <c r="L28" s="256">
        <v>0</v>
      </c>
      <c r="M28" s="257">
        <v>0</v>
      </c>
      <c r="N28" s="122">
        <f t="shared" si="0"/>
        <v>0</v>
      </c>
      <c r="O28" s="11"/>
      <c r="S28" s="19"/>
    </row>
    <row r="29" spans="1:19" ht="15.75">
      <c r="A29" s="285"/>
      <c r="B29" s="143">
        <v>111</v>
      </c>
      <c r="C29" s="20" t="s">
        <v>24</v>
      </c>
      <c r="D29" s="20"/>
      <c r="E29" s="20"/>
      <c r="F29" s="79"/>
      <c r="G29" s="14"/>
      <c r="H29" s="67">
        <v>1690</v>
      </c>
      <c r="I29" s="155"/>
      <c r="J29" s="67"/>
      <c r="K29" s="155"/>
      <c r="L29" s="252">
        <v>0</v>
      </c>
      <c r="M29" s="253">
        <v>0</v>
      </c>
      <c r="N29" s="123">
        <f t="shared" si="0"/>
        <v>1690</v>
      </c>
      <c r="O29" s="11"/>
      <c r="S29" s="19"/>
    </row>
    <row r="30" spans="1:19" ht="15.75">
      <c r="A30" s="285"/>
      <c r="B30" s="144">
        <v>112</v>
      </c>
      <c r="C30" s="114" t="s">
        <v>25</v>
      </c>
      <c r="D30" s="114"/>
      <c r="E30" s="114"/>
      <c r="F30" s="115"/>
      <c r="G30" s="14"/>
      <c r="H30" s="82"/>
      <c r="I30" s="158"/>
      <c r="J30" s="82"/>
      <c r="K30" s="158"/>
      <c r="L30" s="260">
        <v>0</v>
      </c>
      <c r="M30" s="261">
        <v>0</v>
      </c>
      <c r="N30" s="116">
        <f t="shared" si="0"/>
        <v>0</v>
      </c>
      <c r="O30" s="11"/>
      <c r="P30" s="87" t="s">
        <v>12</v>
      </c>
      <c r="S30" s="19"/>
    </row>
    <row r="31" spans="1:19" ht="16.5" thickBot="1">
      <c r="A31" s="285"/>
      <c r="B31" s="102" t="s">
        <v>26</v>
      </c>
      <c r="C31" s="91"/>
      <c r="D31" s="91"/>
      <c r="E31" s="91"/>
      <c r="F31" s="92"/>
      <c r="G31" s="14"/>
      <c r="H31" s="130">
        <f aca="true" t="shared" si="1" ref="H31:N31">+ROUND(+SUM(H19:H30),0)</f>
        <v>10725</v>
      </c>
      <c r="I31" s="131">
        <f t="shared" si="1"/>
        <v>0</v>
      </c>
      <c r="J31" s="131">
        <f t="shared" si="1"/>
        <v>0</v>
      </c>
      <c r="K31" s="131">
        <f t="shared" si="1"/>
        <v>0</v>
      </c>
      <c r="L31" s="130">
        <f>+ROUND(+SUM(L19:L30),0)</f>
        <v>0</v>
      </c>
      <c r="M31" s="131">
        <f t="shared" si="1"/>
        <v>0</v>
      </c>
      <c r="N31" s="93">
        <f t="shared" si="1"/>
        <v>10725</v>
      </c>
      <c r="O31" s="11"/>
      <c r="P31" s="88">
        <f>+N31-H31-J31-L31</f>
        <v>0</v>
      </c>
      <c r="S31" s="19" t="s">
        <v>3</v>
      </c>
    </row>
    <row r="32" spans="1:15" ht="15.75" customHeight="1" thickTop="1">
      <c r="A32" s="11"/>
      <c r="B32" s="17"/>
      <c r="C32" s="18"/>
      <c r="D32" s="18"/>
      <c r="E32" s="18"/>
      <c r="F32" s="18"/>
      <c r="G32" s="14"/>
      <c r="H32" s="1"/>
      <c r="I32" s="239" t="str">
        <f>+IF($N$7=0,0,+IF('Local-&amp;-SSF'!$E$362=0,0,"КОЛОНА (1а)"))</f>
        <v>КОЛОНА (1а)</v>
      </c>
      <c r="J32" s="1"/>
      <c r="K32" s="239" t="str">
        <f>+IF($N$7=0,0,+IF('Local-&amp;-SSF'!$E$355&gt;0,0,"КОЛОНА (2а)"))</f>
        <v>КОЛОНА (2а)</v>
      </c>
      <c r="L32" s="1"/>
      <c r="M32" s="239">
        <f>+IF($N$7=0,0,+IF('Local-&amp;-SSF'!$E$6&gt;0,0,"КОЛОНА (3а)"))</f>
        <v>0</v>
      </c>
      <c r="N32" s="2"/>
      <c r="O32" s="11"/>
    </row>
    <row r="33" spans="1:15" ht="15.75" customHeight="1">
      <c r="A33" s="11"/>
      <c r="B33" s="17"/>
      <c r="C33" s="18"/>
      <c r="D33" s="18"/>
      <c r="E33" s="18"/>
      <c r="F33" s="18"/>
      <c r="G33" s="14"/>
      <c r="H33" s="1"/>
      <c r="I33" s="239" t="str">
        <f>+IF($N$7=0,0,+IF('Local-&amp;-SSF'!$E$362=0,0,"НЕ СЕ ПОПЪЛВА"))</f>
        <v>НЕ СЕ ПОПЪЛВА</v>
      </c>
      <c r="J33" s="1"/>
      <c r="K33" s="239" t="str">
        <f>+IF($N$7=0,0,+IF('Local-&amp;-SSF'!$E$355&gt;0,0,"НЕ СЕ ПОПЪЛВА"))</f>
        <v>НЕ СЕ ПОПЪЛВА</v>
      </c>
      <c r="L33" s="1"/>
      <c r="M33" s="239">
        <f>+IF($N$7=0,0,+IF('Local-&amp;-SSF'!$E$6&gt;0,0,"НЕ СЕ ПОПЪЛВА"))</f>
        <v>0</v>
      </c>
      <c r="N33" s="2"/>
      <c r="O33" s="11"/>
    </row>
    <row r="34" spans="1:15" ht="15.75">
      <c r="A34" s="11"/>
      <c r="B34" s="267" t="s">
        <v>444</v>
      </c>
      <c r="C34" s="133"/>
      <c r="D34" s="133"/>
      <c r="E34" s="133"/>
      <c r="F34" s="134"/>
      <c r="G34" s="14"/>
      <c r="H34" s="1"/>
      <c r="I34" s="240">
        <f>+IF($N$7=0,0,+IF('Local-&amp;-SSF'!$E$362=0,0,$N$7))</f>
        <v>7607</v>
      </c>
      <c r="J34" s="1"/>
      <c r="K34" s="240">
        <f>+IF($N$7=0,0,+IF('Local-&amp;-SSF'!$E$355&gt;0,0,$N$7))</f>
        <v>7607</v>
      </c>
      <c r="L34" s="1"/>
      <c r="M34" s="240">
        <f>+IF($N$7=0,0,+IF('Local-&amp;-SSF'!$E$6&gt;0,0,$N$7))</f>
        <v>0</v>
      </c>
      <c r="N34" s="2"/>
      <c r="O34" s="11"/>
    </row>
    <row r="35" spans="1:15" ht="15.75">
      <c r="A35" s="285"/>
      <c r="B35" s="137">
        <v>21</v>
      </c>
      <c r="C35" s="20" t="s">
        <v>27</v>
      </c>
      <c r="D35" s="20"/>
      <c r="E35" s="20"/>
      <c r="F35" s="79"/>
      <c r="G35" s="14"/>
      <c r="H35" s="246">
        <v>0</v>
      </c>
      <c r="I35" s="247">
        <v>0</v>
      </c>
      <c r="J35" s="246">
        <v>0</v>
      </c>
      <c r="K35" s="247">
        <v>0</v>
      </c>
      <c r="L35" s="69">
        <v>6317</v>
      </c>
      <c r="M35" s="152"/>
      <c r="N35" s="332">
        <f aca="true" t="shared" si="2" ref="N35:N42">+H35+J35+L35</f>
        <v>6317</v>
      </c>
      <c r="O35" s="11"/>
    </row>
    <row r="36" spans="1:15" ht="15.75">
      <c r="A36" s="285"/>
      <c r="B36" s="138">
        <v>22</v>
      </c>
      <c r="C36" s="18" t="s">
        <v>28</v>
      </c>
      <c r="D36" s="103"/>
      <c r="E36" s="103"/>
      <c r="F36" s="104"/>
      <c r="G36" s="14"/>
      <c r="H36" s="248">
        <v>0</v>
      </c>
      <c r="I36" s="249">
        <v>0</v>
      </c>
      <c r="J36" s="248">
        <v>0</v>
      </c>
      <c r="K36" s="249">
        <v>0</v>
      </c>
      <c r="L36" s="105">
        <v>47551</v>
      </c>
      <c r="M36" s="153"/>
      <c r="N36" s="333">
        <f t="shared" si="2"/>
        <v>47551</v>
      </c>
      <c r="O36" s="11"/>
    </row>
    <row r="37" spans="1:15" ht="15.75">
      <c r="A37" s="285"/>
      <c r="B37" s="139">
        <v>23</v>
      </c>
      <c r="C37" s="107" t="s">
        <v>29</v>
      </c>
      <c r="D37" s="107"/>
      <c r="E37" s="107"/>
      <c r="F37" s="108"/>
      <c r="G37" s="14"/>
      <c r="H37" s="250">
        <v>0</v>
      </c>
      <c r="I37" s="251">
        <v>0</v>
      </c>
      <c r="J37" s="250">
        <v>0</v>
      </c>
      <c r="K37" s="251">
        <v>0</v>
      </c>
      <c r="L37" s="112"/>
      <c r="M37" s="154"/>
      <c r="N37" s="334">
        <f t="shared" si="2"/>
        <v>0</v>
      </c>
      <c r="O37" s="11"/>
    </row>
    <row r="38" spans="1:15" ht="15.75">
      <c r="A38" s="285"/>
      <c r="B38" s="268">
        <v>24</v>
      </c>
      <c r="C38" s="76" t="s">
        <v>403</v>
      </c>
      <c r="D38" s="76"/>
      <c r="E38" s="76"/>
      <c r="F38" s="77"/>
      <c r="G38" s="14"/>
      <c r="H38" s="258">
        <v>0</v>
      </c>
      <c r="I38" s="259">
        <v>0</v>
      </c>
      <c r="J38" s="258">
        <v>0</v>
      </c>
      <c r="K38" s="259">
        <v>0</v>
      </c>
      <c r="L38" s="78"/>
      <c r="M38" s="157"/>
      <c r="N38" s="335">
        <f t="shared" si="2"/>
        <v>0</v>
      </c>
      <c r="O38" s="11"/>
    </row>
    <row r="39" spans="1:15" ht="15.75">
      <c r="A39" s="285"/>
      <c r="B39" s="141">
        <v>25</v>
      </c>
      <c r="C39" s="110" t="s">
        <v>404</v>
      </c>
      <c r="D39" s="110"/>
      <c r="E39" s="110"/>
      <c r="F39" s="111"/>
      <c r="G39" s="14"/>
      <c r="H39" s="256">
        <v>0</v>
      </c>
      <c r="I39" s="257">
        <v>0</v>
      </c>
      <c r="J39" s="256">
        <v>0</v>
      </c>
      <c r="K39" s="257">
        <v>0</v>
      </c>
      <c r="L39" s="117"/>
      <c r="M39" s="156"/>
      <c r="N39" s="336">
        <f t="shared" si="2"/>
        <v>0</v>
      </c>
      <c r="O39" s="11"/>
    </row>
    <row r="40" spans="1:19" ht="15.75">
      <c r="A40" s="285"/>
      <c r="B40" s="321">
        <v>26</v>
      </c>
      <c r="C40" s="107" t="s">
        <v>32</v>
      </c>
      <c r="D40" s="107"/>
      <c r="E40" s="107"/>
      <c r="F40" s="108"/>
      <c r="G40" s="14"/>
      <c r="H40" s="250">
        <v>0</v>
      </c>
      <c r="I40" s="251">
        <v>0</v>
      </c>
      <c r="J40" s="250">
        <v>0</v>
      </c>
      <c r="K40" s="251">
        <v>0</v>
      </c>
      <c r="L40" s="112"/>
      <c r="M40" s="154"/>
      <c r="N40" s="337">
        <f t="shared" si="2"/>
        <v>0</v>
      </c>
      <c r="O40" s="11"/>
      <c r="S40" s="19"/>
    </row>
    <row r="41" spans="1:19" ht="15.75">
      <c r="A41" s="285"/>
      <c r="B41" s="139">
        <v>27</v>
      </c>
      <c r="C41" s="20" t="s">
        <v>33</v>
      </c>
      <c r="D41" s="20"/>
      <c r="E41" s="20"/>
      <c r="F41" s="79"/>
      <c r="G41" s="14"/>
      <c r="H41" s="252">
        <v>0</v>
      </c>
      <c r="I41" s="253">
        <v>0</v>
      </c>
      <c r="J41" s="252">
        <v>0</v>
      </c>
      <c r="K41" s="253">
        <v>0</v>
      </c>
      <c r="L41" s="67"/>
      <c r="M41" s="155"/>
      <c r="N41" s="338">
        <f t="shared" si="2"/>
        <v>0</v>
      </c>
      <c r="O41" s="11"/>
      <c r="S41" s="19"/>
    </row>
    <row r="42" spans="1:19" ht="15.75">
      <c r="A42" s="285"/>
      <c r="B42" s="269">
        <v>28</v>
      </c>
      <c r="C42" s="114" t="s">
        <v>34</v>
      </c>
      <c r="D42" s="114"/>
      <c r="E42" s="114"/>
      <c r="F42" s="115"/>
      <c r="G42" s="14"/>
      <c r="H42" s="260">
        <v>0</v>
      </c>
      <c r="I42" s="261">
        <v>0</v>
      </c>
      <c r="J42" s="260">
        <v>0</v>
      </c>
      <c r="K42" s="261">
        <v>0</v>
      </c>
      <c r="L42" s="82"/>
      <c r="M42" s="158"/>
      <c r="N42" s="339">
        <f t="shared" si="2"/>
        <v>0</v>
      </c>
      <c r="O42" s="11"/>
      <c r="P42" s="87" t="s">
        <v>12</v>
      </c>
      <c r="S42" s="19"/>
    </row>
    <row r="43" spans="1:19" ht="16.5" thickBot="1">
      <c r="A43" s="285"/>
      <c r="B43" s="330" t="s">
        <v>445</v>
      </c>
      <c r="C43" s="331"/>
      <c r="D43" s="331"/>
      <c r="E43" s="331"/>
      <c r="F43" s="131"/>
      <c r="G43" s="14"/>
      <c r="H43" s="130">
        <f aca="true" t="shared" si="3" ref="H43:N43">+ROUND(+SUM(H35:H42),0)</f>
        <v>0</v>
      </c>
      <c r="I43" s="131">
        <f t="shared" si="3"/>
        <v>0</v>
      </c>
      <c r="J43" s="131">
        <f t="shared" si="3"/>
        <v>0</v>
      </c>
      <c r="K43" s="131">
        <f t="shared" si="3"/>
        <v>0</v>
      </c>
      <c r="L43" s="130">
        <f t="shared" si="3"/>
        <v>53868</v>
      </c>
      <c r="M43" s="131">
        <f t="shared" si="3"/>
        <v>0</v>
      </c>
      <c r="N43" s="93">
        <f t="shared" si="3"/>
        <v>53868</v>
      </c>
      <c r="O43" s="11"/>
      <c r="P43" s="88">
        <f>+N43-H43-J43-L43</f>
        <v>0</v>
      </c>
      <c r="S43" s="19" t="s">
        <v>3</v>
      </c>
    </row>
    <row r="44" spans="1:15" ht="13.5" customHeight="1" thickTop="1">
      <c r="A44" s="11"/>
      <c r="B44" s="17"/>
      <c r="C44" s="18"/>
      <c r="D44" s="18"/>
      <c r="E44" s="18"/>
      <c r="F44" s="18"/>
      <c r="G44" s="14"/>
      <c r="H44" s="1"/>
      <c r="I44" s="239" t="str">
        <f>+IF($N$7=0,0,+IF('Local-&amp;-SSF'!$E$362=0,0,"КОЛОНА (1а)"))</f>
        <v>КОЛОНА (1а)</v>
      </c>
      <c r="J44" s="1"/>
      <c r="K44" s="239" t="str">
        <f>+IF($N$7=0,0,+IF('Local-&amp;-SSF'!$E$355&gt;0,0,"КОЛОНА (2а)"))</f>
        <v>КОЛОНА (2а)</v>
      </c>
      <c r="L44" s="1"/>
      <c r="M44" s="239">
        <f>+IF($N$7=0,0,+IF('Local-&amp;-SSF'!$E$6&gt;0,0,"КОЛОНА (3а)"))</f>
        <v>0</v>
      </c>
      <c r="N44" s="2"/>
      <c r="O44" s="11"/>
    </row>
    <row r="45" spans="1:15" ht="13.5" customHeight="1">
      <c r="A45" s="11"/>
      <c r="B45" s="17"/>
      <c r="C45" s="18"/>
      <c r="D45" s="18"/>
      <c r="E45" s="18"/>
      <c r="F45" s="18"/>
      <c r="G45" s="14"/>
      <c r="H45" s="1"/>
      <c r="I45" s="239" t="str">
        <f>+IF($N$7=0,0,+IF('Local-&amp;-SSF'!$E$362=0,0,"НЕ СЕ ПОПЪЛВА"))</f>
        <v>НЕ СЕ ПОПЪЛВА</v>
      </c>
      <c r="J45" s="1"/>
      <c r="K45" s="239" t="str">
        <f>+IF($N$7=0,0,+IF('Local-&amp;-SSF'!$E$355&gt;0,0,"НЕ СЕ ПОПЪЛВА"))</f>
        <v>НЕ СЕ ПОПЪЛВА</v>
      </c>
      <c r="L45" s="1"/>
      <c r="M45" s="239">
        <f>+IF($N$7=0,0,+IF('Local-&amp;-SSF'!$E$6&gt;0,0,"НЕ СЕ ПОПЪЛВА"))</f>
        <v>0</v>
      </c>
      <c r="N45" s="2"/>
      <c r="O45" s="11"/>
    </row>
    <row r="46" spans="1:15" ht="15.75">
      <c r="A46" s="11"/>
      <c r="B46" s="267" t="s">
        <v>473</v>
      </c>
      <c r="C46" s="133"/>
      <c r="D46" s="133"/>
      <c r="E46" s="133"/>
      <c r="F46" s="134"/>
      <c r="G46" s="135"/>
      <c r="H46" s="136"/>
      <c r="I46" s="240">
        <f>+IF($N$7=0,0,+IF('Local-&amp;-SSF'!$E$362=0,0,$N$7))</f>
        <v>7607</v>
      </c>
      <c r="J46" s="1"/>
      <c r="K46" s="240">
        <f>+IF($N$7=0,0,+IF('Local-&amp;-SSF'!$E$355&gt;0,0,$N$7))</f>
        <v>7607</v>
      </c>
      <c r="L46" s="1"/>
      <c r="M46" s="240">
        <f>+IF($N$7=0,0,+IF('Local-&amp;-SSF'!$E$6&gt;0,0,$N$7))</f>
        <v>0</v>
      </c>
      <c r="N46" s="2"/>
      <c r="O46" s="11"/>
    </row>
    <row r="47" spans="1:15" ht="15.75">
      <c r="A47" s="285"/>
      <c r="B47" s="343">
        <v>31</v>
      </c>
      <c r="C47" s="344" t="s">
        <v>410</v>
      </c>
      <c r="D47" s="344"/>
      <c r="E47" s="344"/>
      <c r="F47" s="345"/>
      <c r="G47" s="14"/>
      <c r="H47" s="69"/>
      <c r="I47" s="152"/>
      <c r="J47" s="69"/>
      <c r="K47" s="152"/>
      <c r="L47" s="69"/>
      <c r="M47" s="152"/>
      <c r="N47" s="83">
        <f>+H47+J47+L47</f>
        <v>0</v>
      </c>
      <c r="O47" s="11"/>
    </row>
    <row r="48" spans="1:16" ht="15.75">
      <c r="A48" s="285"/>
      <c r="B48" s="269">
        <v>32</v>
      </c>
      <c r="C48" s="270" t="s">
        <v>451</v>
      </c>
      <c r="D48" s="271"/>
      <c r="E48" s="271"/>
      <c r="F48" s="272"/>
      <c r="G48" s="14"/>
      <c r="H48" s="238"/>
      <c r="I48" s="274"/>
      <c r="J48" s="238"/>
      <c r="K48" s="274"/>
      <c r="L48" s="238"/>
      <c r="M48" s="274"/>
      <c r="N48" s="275">
        <f>+H48+J48+L48</f>
        <v>0</v>
      </c>
      <c r="O48" s="11"/>
      <c r="P48" s="87" t="s">
        <v>12</v>
      </c>
    </row>
    <row r="49" spans="1:16" ht="16.5" thickBot="1">
      <c r="A49" s="285"/>
      <c r="B49" s="102" t="s">
        <v>475</v>
      </c>
      <c r="C49" s="145"/>
      <c r="D49" s="91"/>
      <c r="E49" s="91"/>
      <c r="F49" s="92"/>
      <c r="G49" s="14"/>
      <c r="H49" s="130">
        <f aca="true" t="shared" si="4" ref="H49:N49">+ROUND(+H47+H48,0)</f>
        <v>0</v>
      </c>
      <c r="I49" s="131">
        <f t="shared" si="4"/>
        <v>0</v>
      </c>
      <c r="J49" s="131">
        <f t="shared" si="4"/>
        <v>0</v>
      </c>
      <c r="K49" s="131">
        <f t="shared" si="4"/>
        <v>0</v>
      </c>
      <c r="L49" s="130">
        <f t="shared" si="4"/>
        <v>0</v>
      </c>
      <c r="M49" s="131">
        <f t="shared" si="4"/>
        <v>0</v>
      </c>
      <c r="N49" s="93">
        <f t="shared" si="4"/>
        <v>0</v>
      </c>
      <c r="O49" s="11"/>
      <c r="P49" s="88">
        <f>+N49-H49-J49-L49</f>
        <v>0</v>
      </c>
    </row>
    <row r="50" spans="1:15" ht="13.5" customHeight="1" thickTop="1">
      <c r="A50" s="11"/>
      <c r="B50" s="17"/>
      <c r="C50" s="18"/>
      <c r="D50" s="18"/>
      <c r="E50" s="18"/>
      <c r="F50" s="18"/>
      <c r="G50" s="14"/>
      <c r="H50" s="1"/>
      <c r="I50" s="239" t="str">
        <f>+IF($N$7=0,0,+IF('Local-&amp;-SSF'!$E$362=0,0,"КОЛОНА (1а)"))</f>
        <v>КОЛОНА (1а)</v>
      </c>
      <c r="J50" s="1"/>
      <c r="K50" s="239" t="str">
        <f>+IF($N$7=0,0,+IF('Local-&amp;-SSF'!$E$355&gt;0,0,"КОЛОНА (2а)"))</f>
        <v>КОЛОНА (2а)</v>
      </c>
      <c r="L50" s="1"/>
      <c r="M50" s="239">
        <f>+IF($N$7=0,0,+IF('Local-&amp;-SSF'!$E$6&gt;0,0,"КОЛОНА (3а)"))</f>
        <v>0</v>
      </c>
      <c r="N50" s="2"/>
      <c r="O50" s="11"/>
    </row>
    <row r="51" spans="1:15" ht="13.5" customHeight="1">
      <c r="A51" s="11"/>
      <c r="B51" s="17"/>
      <c r="C51" s="18"/>
      <c r="D51" s="18"/>
      <c r="E51" s="18"/>
      <c r="F51" s="18"/>
      <c r="G51" s="14"/>
      <c r="H51" s="1"/>
      <c r="I51" s="239" t="str">
        <f>+IF($N$7=0,0,+IF('Local-&amp;-SSF'!$E$362=0,0,"НЕ СЕ ПОПЪЛВА"))</f>
        <v>НЕ СЕ ПОПЪЛВА</v>
      </c>
      <c r="J51" s="1"/>
      <c r="K51" s="239" t="str">
        <f>+IF($N$7=0,0,+IF('Local-&amp;-SSF'!$E$355&gt;0,0,"НЕ СЕ ПОПЪЛВА"))</f>
        <v>НЕ СЕ ПОПЪЛВА</v>
      </c>
      <c r="L51" s="1"/>
      <c r="M51" s="239">
        <f>+IF($N$7=0,0,+IF('Local-&amp;-SSF'!$E$6&gt;0,0,"НЕ СЕ ПОПЪЛВА"))</f>
        <v>0</v>
      </c>
      <c r="N51" s="2"/>
      <c r="O51" s="11"/>
    </row>
    <row r="52" spans="1:15" ht="15.75">
      <c r="A52" s="11"/>
      <c r="B52" s="267" t="s">
        <v>474</v>
      </c>
      <c r="C52" s="133"/>
      <c r="D52" s="133"/>
      <c r="E52" s="133"/>
      <c r="F52" s="134"/>
      <c r="G52" s="135"/>
      <c r="H52" s="136"/>
      <c r="I52" s="240">
        <f>+IF($N$7=0,0,+IF('Local-&amp;-SSF'!$E$362=0,0,$N$7))</f>
        <v>7607</v>
      </c>
      <c r="J52" s="1"/>
      <c r="K52" s="240">
        <f>+IF($N$7=0,0,+IF('Local-&amp;-SSF'!$E$355&gt;0,0,$N$7))</f>
        <v>7607</v>
      </c>
      <c r="L52" s="1"/>
      <c r="M52" s="240">
        <f>+IF($N$7=0,0,+IF('Local-&amp;-SSF'!$E$6&gt;0,0,$N$7))</f>
        <v>0</v>
      </c>
      <c r="N52" s="2"/>
      <c r="O52" s="11"/>
    </row>
    <row r="53" spans="1:15" ht="15.75">
      <c r="A53" s="285"/>
      <c r="B53" s="343">
        <v>41</v>
      </c>
      <c r="C53" s="344" t="s">
        <v>417</v>
      </c>
      <c r="D53" s="344"/>
      <c r="E53" s="344"/>
      <c r="F53" s="345"/>
      <c r="G53" s="14"/>
      <c r="H53" s="69"/>
      <c r="I53" s="152"/>
      <c r="J53" s="69"/>
      <c r="K53" s="152"/>
      <c r="L53" s="69"/>
      <c r="M53" s="152"/>
      <c r="N53" s="83">
        <f>+H53+J53+L53</f>
        <v>0</v>
      </c>
      <c r="O53" s="11"/>
    </row>
    <row r="54" spans="1:15" ht="15.75">
      <c r="A54" s="285"/>
      <c r="B54" s="268">
        <v>42</v>
      </c>
      <c r="C54" s="76" t="s">
        <v>418</v>
      </c>
      <c r="D54" s="76"/>
      <c r="E54" s="76"/>
      <c r="F54" s="77"/>
      <c r="G54" s="14"/>
      <c r="H54" s="78"/>
      <c r="I54" s="157"/>
      <c r="J54" s="78"/>
      <c r="K54" s="157"/>
      <c r="L54" s="78"/>
      <c r="M54" s="157"/>
      <c r="N54" s="273">
        <f>+H54+J54+L54</f>
        <v>0</v>
      </c>
      <c r="O54" s="11"/>
    </row>
    <row r="55" spans="1:15" ht="15.75">
      <c r="A55" s="285"/>
      <c r="B55" s="268">
        <v>43</v>
      </c>
      <c r="C55" s="76" t="s">
        <v>411</v>
      </c>
      <c r="D55" s="76"/>
      <c r="E55" s="76"/>
      <c r="F55" s="77"/>
      <c r="G55" s="14"/>
      <c r="H55" s="78"/>
      <c r="I55" s="157"/>
      <c r="J55" s="78"/>
      <c r="K55" s="157"/>
      <c r="L55" s="78"/>
      <c r="M55" s="157"/>
      <c r="N55" s="273">
        <f>+H55+J55+L55</f>
        <v>0</v>
      </c>
      <c r="O55" s="11"/>
    </row>
    <row r="56" spans="1:16" ht="15.75">
      <c r="A56" s="285"/>
      <c r="B56" s="269">
        <v>44</v>
      </c>
      <c r="C56" s="270" t="s">
        <v>412</v>
      </c>
      <c r="D56" s="271"/>
      <c r="E56" s="271"/>
      <c r="F56" s="272"/>
      <c r="G56" s="14"/>
      <c r="H56" s="238"/>
      <c r="I56" s="274"/>
      <c r="J56" s="238"/>
      <c r="K56" s="274"/>
      <c r="L56" s="238"/>
      <c r="M56" s="274"/>
      <c r="N56" s="275">
        <f>+H56+J56+L56</f>
        <v>0</v>
      </c>
      <c r="O56" s="11"/>
      <c r="P56" s="87" t="s">
        <v>12</v>
      </c>
    </row>
    <row r="57" spans="1:16" ht="16.5" thickBot="1">
      <c r="A57" s="285"/>
      <c r="B57" s="102" t="s">
        <v>476</v>
      </c>
      <c r="C57" s="145"/>
      <c r="D57" s="91"/>
      <c r="E57" s="91"/>
      <c r="F57" s="92"/>
      <c r="G57" s="14"/>
      <c r="H57" s="130">
        <f aca="true" t="shared" si="5" ref="H57:N57">+ROUND(+SUM(H53:H56),0)</f>
        <v>0</v>
      </c>
      <c r="I57" s="131">
        <f t="shared" si="5"/>
        <v>0</v>
      </c>
      <c r="J57" s="131">
        <f t="shared" si="5"/>
        <v>0</v>
      </c>
      <c r="K57" s="131">
        <f t="shared" si="5"/>
        <v>0</v>
      </c>
      <c r="L57" s="130">
        <f t="shared" si="5"/>
        <v>0</v>
      </c>
      <c r="M57" s="131">
        <f t="shared" si="5"/>
        <v>0</v>
      </c>
      <c r="N57" s="93">
        <f t="shared" si="5"/>
        <v>0</v>
      </c>
      <c r="O57" s="11"/>
      <c r="P57" s="88">
        <f>+N57-H57-J57-L57</f>
        <v>0</v>
      </c>
    </row>
    <row r="58" spans="1:15" ht="13.5" customHeight="1" thickTop="1">
      <c r="A58" s="11"/>
      <c r="B58" s="17"/>
      <c r="C58" s="18"/>
      <c r="D58" s="18"/>
      <c r="E58" s="18"/>
      <c r="F58" s="18"/>
      <c r="G58" s="14"/>
      <c r="H58" s="1"/>
      <c r="I58" s="239" t="str">
        <f>+IF($N$7=0,0,+IF('Local-&amp;-SSF'!$E$362=0,0,"КОЛОНА (1а)"))</f>
        <v>КОЛОНА (1а)</v>
      </c>
      <c r="J58" s="1"/>
      <c r="K58" s="239" t="str">
        <f>+IF($N$7=0,0,+IF('Local-&amp;-SSF'!$E$355&gt;0,0,"КОЛОНА (2а)"))</f>
        <v>КОЛОНА (2а)</v>
      </c>
      <c r="L58" s="1"/>
      <c r="M58" s="239">
        <f>+IF($N$7=0,0,+IF('Local-&amp;-SSF'!$E$6&gt;0,0,"КОЛОНА (3а)"))</f>
        <v>0</v>
      </c>
      <c r="N58" s="2"/>
      <c r="O58" s="11"/>
    </row>
    <row r="59" spans="1:15" ht="13.5" customHeight="1">
      <c r="A59" s="11"/>
      <c r="B59" s="17"/>
      <c r="C59" s="18"/>
      <c r="D59" s="18"/>
      <c r="E59" s="18"/>
      <c r="F59" s="18"/>
      <c r="G59" s="266"/>
      <c r="H59" s="1"/>
      <c r="I59" s="239" t="str">
        <f>+IF($N$7=0,0,+IF('Local-&amp;-SSF'!$E$362=0,0,"НЕ СЕ ПОПЪЛВА"))</f>
        <v>НЕ СЕ ПОПЪЛВА</v>
      </c>
      <c r="J59" s="1"/>
      <c r="K59" s="239" t="str">
        <f>+IF($N$7=0,0,+IF('Local-&amp;-SSF'!$E$355&gt;0,0,"НЕ СЕ ПОПЪЛВА"))</f>
        <v>НЕ СЕ ПОПЪЛВА</v>
      </c>
      <c r="L59" s="1"/>
      <c r="M59" s="239">
        <f>+IF($N$7=0,0,+IF('Local-&amp;-SSF'!$E$6&gt;0,0,"НЕ СЕ ПОПЪЛВА"))</f>
        <v>0</v>
      </c>
      <c r="N59" s="2"/>
      <c r="O59" s="11"/>
    </row>
    <row r="60" spans="1:15" ht="15.75">
      <c r="A60" s="11"/>
      <c r="B60" s="125" t="s">
        <v>470</v>
      </c>
      <c r="C60" s="126"/>
      <c r="D60" s="126"/>
      <c r="E60" s="126"/>
      <c r="F60" s="127"/>
      <c r="G60" s="129"/>
      <c r="H60" s="132"/>
      <c r="I60" s="240">
        <f>+IF($N$7=0,0,+IF('Local-&amp;-SSF'!$E$362=0,0,$N$7))</f>
        <v>7607</v>
      </c>
      <c r="J60" s="1"/>
      <c r="K60" s="240">
        <f>+IF($N$7=0,0,+IF('Local-&amp;-SSF'!$E$355&gt;0,0,$N$7))</f>
        <v>7607</v>
      </c>
      <c r="L60" s="1"/>
      <c r="M60" s="240">
        <f>+IF($N$7=0,0,+IF('Local-&amp;-SSF'!$E$6&gt;0,0,$N$7))</f>
        <v>0</v>
      </c>
      <c r="N60" s="2"/>
      <c r="O60" s="11"/>
    </row>
    <row r="61" spans="1:15" ht="15.75">
      <c r="A61" s="285"/>
      <c r="B61" s="343">
        <v>51</v>
      </c>
      <c r="C61" s="344" t="s">
        <v>446</v>
      </c>
      <c r="D61" s="344"/>
      <c r="E61" s="344"/>
      <c r="F61" s="345"/>
      <c r="G61" s="14"/>
      <c r="H61" s="246">
        <v>0</v>
      </c>
      <c r="I61" s="247">
        <v>0</v>
      </c>
      <c r="J61" s="246">
        <v>0</v>
      </c>
      <c r="K61" s="247">
        <v>0</v>
      </c>
      <c r="L61" s="69"/>
      <c r="M61" s="152"/>
      <c r="N61" s="128">
        <f>+H61+J61+L61</f>
        <v>0</v>
      </c>
      <c r="O61" s="11"/>
    </row>
    <row r="62" spans="1:15" ht="15.75">
      <c r="A62" s="285"/>
      <c r="B62" s="141">
        <v>52</v>
      </c>
      <c r="C62" s="346" t="s">
        <v>447</v>
      </c>
      <c r="D62" s="110"/>
      <c r="E62" s="110"/>
      <c r="F62" s="111"/>
      <c r="G62" s="14"/>
      <c r="H62" s="256">
        <v>0</v>
      </c>
      <c r="I62" s="257">
        <v>0</v>
      </c>
      <c r="J62" s="256">
        <v>0</v>
      </c>
      <c r="K62" s="257">
        <v>0</v>
      </c>
      <c r="L62" s="117"/>
      <c r="M62" s="156"/>
      <c r="N62" s="347">
        <f>+H62+J62+L62</f>
        <v>0</v>
      </c>
      <c r="O62" s="11"/>
    </row>
    <row r="63" spans="1:16" ht="15.75">
      <c r="A63" s="285"/>
      <c r="B63" s="340">
        <v>53</v>
      </c>
      <c r="C63" s="341" t="s">
        <v>449</v>
      </c>
      <c r="D63" s="114"/>
      <c r="E63" s="114"/>
      <c r="F63" s="115"/>
      <c r="G63" s="14"/>
      <c r="H63" s="327"/>
      <c r="I63" s="328"/>
      <c r="J63" s="342">
        <v>0</v>
      </c>
      <c r="K63" s="326">
        <v>0</v>
      </c>
      <c r="L63" s="260">
        <v>0</v>
      </c>
      <c r="M63" s="326">
        <v>0</v>
      </c>
      <c r="N63" s="329">
        <f>+H63+J63+L63</f>
        <v>0</v>
      </c>
      <c r="O63" s="11"/>
      <c r="P63" s="87" t="s">
        <v>12</v>
      </c>
    </row>
    <row r="64" spans="1:16" ht="16.5" thickBot="1">
      <c r="A64" s="285"/>
      <c r="B64" s="322" t="s">
        <v>471</v>
      </c>
      <c r="C64" s="323"/>
      <c r="D64" s="323"/>
      <c r="E64" s="323"/>
      <c r="F64" s="324"/>
      <c r="G64" s="14"/>
      <c r="H64" s="325">
        <f aca="true" t="shared" si="6" ref="H64:N64">+ROUND(+SUM(H61:H63),0)</f>
        <v>0</v>
      </c>
      <c r="I64" s="324">
        <f t="shared" si="6"/>
        <v>0</v>
      </c>
      <c r="J64" s="324">
        <f t="shared" si="6"/>
        <v>0</v>
      </c>
      <c r="K64" s="324">
        <f t="shared" si="6"/>
        <v>0</v>
      </c>
      <c r="L64" s="325">
        <f t="shared" si="6"/>
        <v>0</v>
      </c>
      <c r="M64" s="324">
        <f t="shared" si="6"/>
        <v>0</v>
      </c>
      <c r="N64" s="348">
        <f t="shared" si="6"/>
        <v>0</v>
      </c>
      <c r="O64" s="11"/>
      <c r="P64" s="88">
        <f>+N64-H64-J64-L64</f>
        <v>0</v>
      </c>
    </row>
    <row r="65" spans="1:15" ht="15.75" customHeight="1" thickBot="1" thickTop="1">
      <c r="A65" s="11"/>
      <c r="B65" s="17"/>
      <c r="C65" s="18"/>
      <c r="D65" s="18"/>
      <c r="E65" s="18"/>
      <c r="F65" s="18"/>
      <c r="G65" s="14"/>
      <c r="H65" s="1"/>
      <c r="I65" s="241">
        <f>+IF(AND(I$18&gt;0,I66&lt;&gt;0),"ГРЕШКА!",0)</f>
        <v>0</v>
      </c>
      <c r="J65" s="1"/>
      <c r="K65" s="241">
        <f>+IF(AND(K$18&gt;0,K66&lt;&gt;0),"ГРЕШКА!",0)</f>
        <v>0</v>
      </c>
      <c r="L65" s="1"/>
      <c r="M65" s="241">
        <f>+IF(AND(M$18&gt;0,M66&lt;&gt;0),"ГРЕШКА!",0)</f>
        <v>0</v>
      </c>
      <c r="N65" s="2"/>
      <c r="O65" s="11"/>
    </row>
    <row r="66" spans="1:17" ht="16.5" thickBot="1">
      <c r="A66" s="285"/>
      <c r="B66" s="71" t="s">
        <v>472</v>
      </c>
      <c r="C66" s="72"/>
      <c r="D66" s="72"/>
      <c r="E66" s="72"/>
      <c r="F66" s="73"/>
      <c r="G66" s="14"/>
      <c r="H66" s="75">
        <f aca="true" t="shared" si="7" ref="H66:N66">+ROUND(+H31+H43+H49+H57-H64,0)</f>
        <v>10725</v>
      </c>
      <c r="I66" s="360">
        <f t="shared" si="7"/>
        <v>0</v>
      </c>
      <c r="J66" s="75">
        <f t="shared" si="7"/>
        <v>0</v>
      </c>
      <c r="K66" s="360">
        <f t="shared" si="7"/>
        <v>0</v>
      </c>
      <c r="L66" s="75">
        <f t="shared" si="7"/>
        <v>53868</v>
      </c>
      <c r="M66" s="360">
        <f t="shared" si="7"/>
        <v>0</v>
      </c>
      <c r="N66" s="74">
        <f t="shared" si="7"/>
        <v>64593</v>
      </c>
      <c r="O66" s="11"/>
      <c r="P66" s="84">
        <f>+N66-H66-J66-L66</f>
        <v>0</v>
      </c>
      <c r="Q66" s="19"/>
    </row>
    <row r="67" spans="1:32" s="7" customFormat="1" ht="16.5" customHeight="1" thickTop="1">
      <c r="A67" s="11"/>
      <c r="B67" s="94"/>
      <c r="C67" s="4"/>
      <c r="D67" s="4"/>
      <c r="E67" s="4"/>
      <c r="F67" s="4"/>
      <c r="G67" s="6"/>
      <c r="H67" s="86"/>
      <c r="I67" s="243">
        <f>+IF(AND(I$18&gt;0,I66&lt;&gt;0),+$N$7,0)</f>
        <v>0</v>
      </c>
      <c r="J67" s="86"/>
      <c r="K67" s="243">
        <f>+IF(AND(K$18&gt;0,K66&lt;&gt;0),+$N$7,0)</f>
        <v>0</v>
      </c>
      <c r="L67" s="86"/>
      <c r="M67" s="243">
        <f>+IF(AND(M$18&gt;0,M66&lt;&gt;0),+$N$7,0)</f>
        <v>0</v>
      </c>
      <c r="N67" s="86"/>
      <c r="O67" s="4"/>
      <c r="P67" s="12"/>
      <c r="Q67" s="12"/>
      <c r="R67" s="12"/>
      <c r="S67" s="12"/>
      <c r="T67" s="12"/>
      <c r="U67" s="12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s="7" customFormat="1" ht="16.5" customHeight="1">
      <c r="A68" s="11"/>
      <c r="B68" s="94"/>
      <c r="C68" s="4"/>
      <c r="D68" s="4"/>
      <c r="E68" s="4"/>
      <c r="F68" s="4"/>
      <c r="G68" s="6"/>
      <c r="H68" s="86"/>
      <c r="I68" s="244">
        <f>+IF(AND(I$18&gt;0,I66&lt;&gt;0),"не може да има",0)</f>
        <v>0</v>
      </c>
      <c r="J68" s="86"/>
      <c r="K68" s="244">
        <f>+IF(AND(K$18&gt;0,K66&lt;&gt;0),"не може да има",0)</f>
        <v>0</v>
      </c>
      <c r="L68" s="86"/>
      <c r="M68" s="244">
        <f>+IF(AND(M$18&gt;0,M66&lt;&gt;0),"не може да има",0)</f>
        <v>0</v>
      </c>
      <c r="N68" s="86"/>
      <c r="O68" s="4"/>
      <c r="P68" s="12"/>
      <c r="Q68" s="12"/>
      <c r="R68" s="12"/>
      <c r="S68" s="12"/>
      <c r="T68" s="12"/>
      <c r="U68" s="12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s="7" customFormat="1" ht="17.25" customHeight="1">
      <c r="A69" s="11"/>
      <c r="B69" s="5"/>
      <c r="C69" s="4"/>
      <c r="D69" s="4"/>
      <c r="E69" s="4"/>
      <c r="F69" s="4"/>
      <c r="G69" s="6"/>
      <c r="H69" s="4"/>
      <c r="I69" s="242">
        <f>+IF(AND(I$18&gt;0,I66&lt;&gt;0),"суми в колона (1а)",0)</f>
        <v>0</v>
      </c>
      <c r="J69" s="4"/>
      <c r="K69" s="242">
        <f>+IF(AND(K$18&gt;0,K66&lt;&gt;0),"суми в колона (2а)",0)</f>
        <v>0</v>
      </c>
      <c r="L69" s="70"/>
      <c r="M69" s="242">
        <f>+IF(AND(M$18&gt;0,M66&lt;&gt;0),"суми в колона (3а)",0)</f>
        <v>0</v>
      </c>
      <c r="N69" s="4"/>
      <c r="O69" s="4"/>
      <c r="P69" s="12"/>
      <c r="Q69" s="12"/>
      <c r="R69" s="12"/>
      <c r="S69" s="12"/>
      <c r="T69" s="12"/>
      <c r="U69" s="12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s="7" customFormat="1" ht="17.25" customHeight="1">
      <c r="A70" s="5"/>
      <c r="B70" s="5" t="s">
        <v>462</v>
      </c>
      <c r="C70" s="4"/>
      <c r="D70" s="4"/>
      <c r="E70" s="4"/>
      <c r="F70" s="4"/>
      <c r="G70" s="6"/>
      <c r="H70" s="4"/>
      <c r="I70" s="4"/>
      <c r="J70" s="4"/>
      <c r="K70" s="4"/>
      <c r="L70" s="70"/>
      <c r="M70" s="4"/>
      <c r="N70" s="4"/>
      <c r="O70" s="4"/>
      <c r="P70" s="12"/>
      <c r="Q70" s="12"/>
      <c r="R70" s="12"/>
      <c r="S70" s="12"/>
      <c r="T70" s="12"/>
      <c r="U70" s="12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s="7" customFormat="1" ht="17.25" customHeight="1">
      <c r="A71" s="5"/>
      <c r="B71" s="5"/>
      <c r="C71" s="4"/>
      <c r="D71" s="4"/>
      <c r="E71" s="4"/>
      <c r="F71" s="4"/>
      <c r="G71" s="6"/>
      <c r="H71" s="4"/>
      <c r="I71" s="4"/>
      <c r="J71" s="4"/>
      <c r="K71" s="4"/>
      <c r="L71" s="70"/>
      <c r="M71" s="4"/>
      <c r="N71" s="4"/>
      <c r="O71" s="4"/>
      <c r="P71" s="12"/>
      <c r="Q71" s="12"/>
      <c r="R71" s="12"/>
      <c r="S71" s="12"/>
      <c r="T71" s="12"/>
      <c r="U71" s="12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 s="7" customFormat="1" ht="17.25" customHeight="1">
      <c r="A72" s="5"/>
      <c r="B72" s="5"/>
      <c r="C72" s="4"/>
      <c r="D72" s="4"/>
      <c r="E72" s="4"/>
      <c r="F72" s="4"/>
      <c r="G72" s="6"/>
      <c r="H72" s="4"/>
      <c r="I72" s="4"/>
      <c r="J72" s="406">
        <f>+IF(AND(E7=0,N7=0),+IF(OR(N31&lt;&gt;0,+N43&lt;&gt;0,+N64&lt;&gt;0,+N49&lt;&gt;0,I66&lt;&gt;0,K66&lt;&gt;0,M66&lt;&gt;0),"Въведи наименование и код по ЕБК!",0),0)</f>
        <v>0</v>
      </c>
      <c r="K72" s="406"/>
      <c r="L72" s="406"/>
      <c r="M72" s="406"/>
      <c r="N72" s="4"/>
      <c r="O72" s="4"/>
      <c r="P72" s="12"/>
      <c r="Q72" s="12"/>
      <c r="R72" s="12"/>
      <c r="S72" s="12"/>
      <c r="T72" s="12"/>
      <c r="U72" s="12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s="7" customFormat="1" ht="17.25" customHeight="1">
      <c r="A73" s="5"/>
      <c r="B73" s="5"/>
      <c r="C73" s="4"/>
      <c r="D73" s="4"/>
      <c r="E73" s="4"/>
      <c r="F73" s="4"/>
      <c r="G73" s="6"/>
      <c r="H73" s="4"/>
      <c r="I73" s="4"/>
      <c r="J73" s="4"/>
      <c r="K73" s="4"/>
      <c r="L73" s="70"/>
      <c r="M73" s="4"/>
      <c r="N73" s="4"/>
      <c r="O73" s="4"/>
      <c r="P73" s="12"/>
      <c r="Q73" s="12"/>
      <c r="R73" s="12"/>
      <c r="S73" s="12"/>
      <c r="T73" s="12"/>
      <c r="U73" s="12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 s="7" customFormat="1" ht="17.25" customHeight="1">
      <c r="A74" s="5"/>
      <c r="B74" s="5"/>
      <c r="C74" s="4"/>
      <c r="D74" s="4"/>
      <c r="E74" s="4"/>
      <c r="F74" s="4"/>
      <c r="G74" s="6"/>
      <c r="H74" s="4"/>
      <c r="I74" s="4"/>
      <c r="J74" s="4"/>
      <c r="K74" s="4"/>
      <c r="L74" s="413">
        <f>+IF(E7=0,+IF(+N7=0,0,"Въведи наименованието!"),+IF(N7&gt;0,0,"Въведи кода по ЕБК!"))</f>
        <v>0</v>
      </c>
      <c r="M74" s="413"/>
      <c r="N74" s="413"/>
      <c r="O74" s="4"/>
      <c r="P74" s="12"/>
      <c r="Q74" s="12"/>
      <c r="R74" s="12"/>
      <c r="S74" s="12"/>
      <c r="T74" s="12"/>
      <c r="U74" s="12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s="7" customFormat="1" ht="15.75" customHeight="1">
      <c r="A75" s="5"/>
      <c r="B75" s="5"/>
      <c r="C75" s="4"/>
      <c r="D75" s="4"/>
      <c r="E75" s="4"/>
      <c r="F75" s="4"/>
      <c r="G75" s="6"/>
      <c r="H75" s="4"/>
      <c r="I75" s="4"/>
      <c r="J75" s="4"/>
      <c r="K75" s="4"/>
      <c r="L75" s="70"/>
      <c r="M75" s="4"/>
      <c r="N75" s="4"/>
      <c r="O75" s="4"/>
      <c r="P75" s="12"/>
      <c r="Q75" s="12"/>
      <c r="R75" s="12"/>
      <c r="S75" s="12"/>
      <c r="T75" s="12"/>
      <c r="U75" s="12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s="7" customFormat="1" ht="15.75" customHeight="1">
      <c r="A76" s="5"/>
      <c r="B76" s="5"/>
      <c r="C76" s="4"/>
      <c r="D76" s="4"/>
      <c r="E76" s="4"/>
      <c r="F76" s="4"/>
      <c r="G76" s="6"/>
      <c r="H76" s="4"/>
      <c r="I76" s="4"/>
      <c r="J76" s="4"/>
      <c r="K76" s="4"/>
      <c r="L76" s="4"/>
      <c r="M76" s="4"/>
      <c r="N76" s="4"/>
      <c r="O76" s="4"/>
      <c r="P76" s="12"/>
      <c r="Q76" s="12"/>
      <c r="R76" s="12"/>
      <c r="S76" s="12"/>
      <c r="T76" s="12"/>
      <c r="U76" s="12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1:32" s="7" customFormat="1" ht="18" customHeight="1">
      <c r="A77" s="4"/>
      <c r="B77" s="403" t="s">
        <v>413</v>
      </c>
      <c r="C77" s="403"/>
      <c r="D77" s="10">
        <v>30062017</v>
      </c>
      <c r="E77" s="8" t="s">
        <v>11</v>
      </c>
      <c r="F77" s="70"/>
      <c r="G77" s="9"/>
      <c r="H77" s="9"/>
      <c r="I77" s="9"/>
      <c r="J77" s="8" t="s">
        <v>402</v>
      </c>
      <c r="K77" s="4"/>
      <c r="L77" s="9"/>
      <c r="M77" s="9"/>
      <c r="N77" s="4"/>
      <c r="O77" s="8"/>
      <c r="P77" s="12"/>
      <c r="Q77" s="12"/>
      <c r="R77" s="12"/>
      <c r="S77" s="12"/>
      <c r="T77" s="12"/>
      <c r="U77" s="12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</row>
    <row r="78" spans="1:32" s="7" customFormat="1" ht="3" customHeight="1">
      <c r="A78" s="4"/>
      <c r="B78" s="4"/>
      <c r="C78" s="4"/>
      <c r="D78" s="4"/>
      <c r="E78" s="4"/>
      <c r="F78" s="4"/>
      <c r="G78" s="6"/>
      <c r="H78" s="4"/>
      <c r="I78" s="4"/>
      <c r="J78" s="4"/>
      <c r="K78" s="4"/>
      <c r="L78" s="4"/>
      <c r="M78" s="4"/>
      <c r="N78" s="4"/>
      <c r="O78" s="4"/>
      <c r="P78" s="12"/>
      <c r="Q78" s="12"/>
      <c r="R78" s="12"/>
      <c r="S78" s="12"/>
      <c r="T78" s="12"/>
      <c r="U78" s="12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</row>
    <row r="80" spans="2:14" ht="15.75">
      <c r="B80" s="349" t="s">
        <v>450</v>
      </c>
      <c r="C80" s="350"/>
      <c r="D80" s="350"/>
      <c r="E80" s="350"/>
      <c r="F80" s="350"/>
      <c r="G80" s="350"/>
      <c r="H80" s="350"/>
      <c r="I80" s="350"/>
      <c r="J80" s="350"/>
      <c r="K80" s="350"/>
      <c r="L80" s="350"/>
      <c r="M80" s="350"/>
      <c r="N80" s="351"/>
    </row>
  </sheetData>
  <sheetProtection password="889B" sheet="1"/>
  <mergeCells count="15">
    <mergeCell ref="M4:N4"/>
    <mergeCell ref="K4:L4"/>
    <mergeCell ref="E8:F8"/>
    <mergeCell ref="N13:N14"/>
    <mergeCell ref="B14:F14"/>
    <mergeCell ref="L8:N8"/>
    <mergeCell ref="E7:L7"/>
    <mergeCell ref="B77:C77"/>
    <mergeCell ref="E10:F10"/>
    <mergeCell ref="J10:M10"/>
    <mergeCell ref="H13:I13"/>
    <mergeCell ref="J13:K13"/>
    <mergeCell ref="L13:M13"/>
    <mergeCell ref="J72:M72"/>
    <mergeCell ref="L74:N74"/>
  </mergeCells>
  <conditionalFormatting sqref="H18 J18 L18">
    <cfRule type="cellIs" priority="216" dxfId="20" operator="equal" stopIfTrue="1">
      <formula>"НЕРАВНЕНИЕ!"</formula>
    </cfRule>
  </conditionalFormatting>
  <conditionalFormatting sqref="L8 J10 E8:F8 L10:M10">
    <cfRule type="cellIs" priority="224" dxfId="5" operator="equal" stopIfTrue="1">
      <formula>0</formula>
    </cfRule>
  </conditionalFormatting>
  <conditionalFormatting sqref="H34">
    <cfRule type="cellIs" priority="205" dxfId="20" operator="equal" stopIfTrue="1">
      <formula>"НЕРАВНЕНИЕ!"</formula>
    </cfRule>
  </conditionalFormatting>
  <conditionalFormatting sqref="H60">
    <cfRule type="cellIs" priority="202" dxfId="20" operator="equal" stopIfTrue="1">
      <formula>"НЕРАВНЕНИЕ!"</formula>
    </cfRule>
  </conditionalFormatting>
  <conditionalFormatting sqref="H46">
    <cfRule type="cellIs" priority="201" dxfId="20" operator="equal" stopIfTrue="1">
      <formula>"НЕРАВНЕНИЕ!"</formula>
    </cfRule>
  </conditionalFormatting>
  <conditionalFormatting sqref="I10">
    <cfRule type="cellIs" priority="199" dxfId="5" operator="equal" stopIfTrue="1">
      <formula>0</formula>
    </cfRule>
  </conditionalFormatting>
  <conditionalFormatting sqref="K10">
    <cfRule type="cellIs" priority="192" dxfId="5" operator="equal" stopIfTrue="1">
      <formula>0</formula>
    </cfRule>
  </conditionalFormatting>
  <conditionalFormatting sqref="I16">
    <cfRule type="cellIs" priority="136" dxfId="17" operator="equal" stopIfTrue="1">
      <formula>0</formula>
    </cfRule>
  </conditionalFormatting>
  <conditionalFormatting sqref="I17">
    <cfRule type="cellIs" priority="135" dxfId="17" operator="equal" stopIfTrue="1">
      <formula>0</formula>
    </cfRule>
  </conditionalFormatting>
  <conditionalFormatting sqref="I18">
    <cfRule type="cellIs" priority="134" dxfId="17" operator="equal" stopIfTrue="1">
      <formula>0</formula>
    </cfRule>
  </conditionalFormatting>
  <conditionalFormatting sqref="K16">
    <cfRule type="cellIs" priority="133" dxfId="17" operator="equal" stopIfTrue="1">
      <formula>0</formula>
    </cfRule>
  </conditionalFormatting>
  <conditionalFormatting sqref="K17">
    <cfRule type="cellIs" priority="132" dxfId="17" operator="equal" stopIfTrue="1">
      <formula>0</formula>
    </cfRule>
  </conditionalFormatting>
  <conditionalFormatting sqref="K18">
    <cfRule type="cellIs" priority="131" dxfId="17" operator="equal" stopIfTrue="1">
      <formula>0</formula>
    </cfRule>
  </conditionalFormatting>
  <conditionalFormatting sqref="M16">
    <cfRule type="cellIs" priority="130" dxfId="17" operator="equal" stopIfTrue="1">
      <formula>0</formula>
    </cfRule>
  </conditionalFormatting>
  <conditionalFormatting sqref="M17">
    <cfRule type="cellIs" priority="129" dxfId="17" operator="equal" stopIfTrue="1">
      <formula>0</formula>
    </cfRule>
  </conditionalFormatting>
  <conditionalFormatting sqref="M18">
    <cfRule type="cellIs" priority="128" dxfId="17" operator="equal" stopIfTrue="1">
      <formula>0</formula>
    </cfRule>
  </conditionalFormatting>
  <conditionalFormatting sqref="J34 L34">
    <cfRule type="cellIs" priority="127" dxfId="20" operator="equal" stopIfTrue="1">
      <formula>"НЕРАВНЕНИЕ!"</formula>
    </cfRule>
  </conditionalFormatting>
  <conditionalFormatting sqref="I32">
    <cfRule type="cellIs" priority="126" dxfId="17" operator="equal" stopIfTrue="1">
      <formula>0</formula>
    </cfRule>
  </conditionalFormatting>
  <conditionalFormatting sqref="I33">
    <cfRule type="cellIs" priority="125" dxfId="17" operator="equal" stopIfTrue="1">
      <formula>0</formula>
    </cfRule>
  </conditionalFormatting>
  <conditionalFormatting sqref="I34">
    <cfRule type="cellIs" priority="124" dxfId="17" operator="equal" stopIfTrue="1">
      <formula>0</formula>
    </cfRule>
  </conditionalFormatting>
  <conditionalFormatting sqref="K32">
    <cfRule type="cellIs" priority="123" dxfId="17" operator="equal" stopIfTrue="1">
      <formula>0</formula>
    </cfRule>
  </conditionalFormatting>
  <conditionalFormatting sqref="K33">
    <cfRule type="cellIs" priority="122" dxfId="17" operator="equal" stopIfTrue="1">
      <formula>0</formula>
    </cfRule>
  </conditionalFormatting>
  <conditionalFormatting sqref="K34">
    <cfRule type="cellIs" priority="121" dxfId="17" operator="equal" stopIfTrue="1">
      <formula>0</formula>
    </cfRule>
  </conditionalFormatting>
  <conditionalFormatting sqref="M32">
    <cfRule type="cellIs" priority="120" dxfId="17" operator="equal" stopIfTrue="1">
      <formula>0</formula>
    </cfRule>
  </conditionalFormatting>
  <conditionalFormatting sqref="M33">
    <cfRule type="cellIs" priority="119" dxfId="17" operator="equal" stopIfTrue="1">
      <formula>0</formula>
    </cfRule>
  </conditionalFormatting>
  <conditionalFormatting sqref="M34">
    <cfRule type="cellIs" priority="118" dxfId="17" operator="equal" stopIfTrue="1">
      <formula>0</formula>
    </cfRule>
  </conditionalFormatting>
  <conditionalFormatting sqref="J60 L60">
    <cfRule type="cellIs" priority="117" dxfId="20" operator="equal" stopIfTrue="1">
      <formula>"НЕРАВНЕНИЕ!"</formula>
    </cfRule>
  </conditionalFormatting>
  <conditionalFormatting sqref="I44">
    <cfRule type="cellIs" priority="116" dxfId="17" operator="equal" stopIfTrue="1">
      <formula>0</formula>
    </cfRule>
  </conditionalFormatting>
  <conditionalFormatting sqref="I45">
    <cfRule type="cellIs" priority="115" dxfId="17" operator="equal" stopIfTrue="1">
      <formula>0</formula>
    </cfRule>
  </conditionalFormatting>
  <conditionalFormatting sqref="I60">
    <cfRule type="cellIs" priority="114" dxfId="17" operator="equal" stopIfTrue="1">
      <formula>0</formula>
    </cfRule>
  </conditionalFormatting>
  <conditionalFormatting sqref="K44">
    <cfRule type="cellIs" priority="113" dxfId="17" operator="equal" stopIfTrue="1">
      <formula>0</formula>
    </cfRule>
  </conditionalFormatting>
  <conditionalFormatting sqref="K45">
    <cfRule type="cellIs" priority="112" dxfId="17" operator="equal" stopIfTrue="1">
      <formula>0</formula>
    </cfRule>
  </conditionalFormatting>
  <conditionalFormatting sqref="K60">
    <cfRule type="cellIs" priority="111" dxfId="17" operator="equal" stopIfTrue="1">
      <formula>0</formula>
    </cfRule>
  </conditionalFormatting>
  <conditionalFormatting sqref="M44">
    <cfRule type="cellIs" priority="110" dxfId="17" operator="equal" stopIfTrue="1">
      <formula>0</formula>
    </cfRule>
  </conditionalFormatting>
  <conditionalFormatting sqref="M45">
    <cfRule type="cellIs" priority="109" dxfId="17" operator="equal" stopIfTrue="1">
      <formula>0</formula>
    </cfRule>
  </conditionalFormatting>
  <conditionalFormatting sqref="M60">
    <cfRule type="cellIs" priority="108" dxfId="17" operator="equal" stopIfTrue="1">
      <formula>0</formula>
    </cfRule>
  </conditionalFormatting>
  <conditionalFormatting sqref="J46 L46">
    <cfRule type="cellIs" priority="107" dxfId="20" operator="equal" stopIfTrue="1">
      <formula>"НЕРАВНЕНИЕ!"</formula>
    </cfRule>
  </conditionalFormatting>
  <conditionalFormatting sqref="I58">
    <cfRule type="cellIs" priority="106" dxfId="17" operator="equal" stopIfTrue="1">
      <formula>0</formula>
    </cfRule>
  </conditionalFormatting>
  <conditionalFormatting sqref="I59">
    <cfRule type="cellIs" priority="105" dxfId="17" operator="equal" stopIfTrue="1">
      <formula>0</formula>
    </cfRule>
  </conditionalFormatting>
  <conditionalFormatting sqref="I46">
    <cfRule type="cellIs" priority="104" dxfId="17" operator="equal" stopIfTrue="1">
      <formula>0</formula>
    </cfRule>
  </conditionalFormatting>
  <conditionalFormatting sqref="K58">
    <cfRule type="cellIs" priority="103" dxfId="17" operator="equal" stopIfTrue="1">
      <formula>0</formula>
    </cfRule>
  </conditionalFormatting>
  <conditionalFormatting sqref="K59">
    <cfRule type="cellIs" priority="102" dxfId="17" operator="equal" stopIfTrue="1">
      <formula>0</formula>
    </cfRule>
  </conditionalFormatting>
  <conditionalFormatting sqref="K46">
    <cfRule type="cellIs" priority="101" dxfId="17" operator="equal" stopIfTrue="1">
      <formula>0</formula>
    </cfRule>
  </conditionalFormatting>
  <conditionalFormatting sqref="M58">
    <cfRule type="cellIs" priority="100" dxfId="17" operator="equal" stopIfTrue="1">
      <formula>0</formula>
    </cfRule>
  </conditionalFormatting>
  <conditionalFormatting sqref="M59">
    <cfRule type="cellIs" priority="99" dxfId="17" operator="equal" stopIfTrue="1">
      <formula>0</formula>
    </cfRule>
  </conditionalFormatting>
  <conditionalFormatting sqref="M46">
    <cfRule type="cellIs" priority="98" dxfId="17" operator="equal" stopIfTrue="1">
      <formula>0</formula>
    </cfRule>
  </conditionalFormatting>
  <conditionalFormatting sqref="I19:I20 I35:I42 I61 I29:I30 I47:I48">
    <cfRule type="expression" priority="97" dxfId="8" stopIfTrue="1">
      <formula>$I$18&gt;0</formula>
    </cfRule>
  </conditionalFormatting>
  <conditionalFormatting sqref="I19:I20">
    <cfRule type="expression" priority="96" dxfId="8" stopIfTrue="1">
      <formula>$I$18&gt;0</formula>
    </cfRule>
  </conditionalFormatting>
  <conditionalFormatting sqref="K19:K30 K35:K42 K61 K47:K48">
    <cfRule type="expression" priority="95" dxfId="8" stopIfTrue="1">
      <formula>$K$18&gt;0</formula>
    </cfRule>
  </conditionalFormatting>
  <conditionalFormatting sqref="M19:M30 M35:M42 M61 M47:M48">
    <cfRule type="expression" priority="94" dxfId="8" stopIfTrue="1">
      <formula>$M$18&gt;0</formula>
    </cfRule>
  </conditionalFormatting>
  <conditionalFormatting sqref="I67:I69">
    <cfRule type="cellIs" priority="92" dxfId="17" operator="equal" stopIfTrue="1">
      <formula>0</formula>
    </cfRule>
  </conditionalFormatting>
  <conditionalFormatting sqref="I65">
    <cfRule type="cellIs" priority="91" dxfId="17" operator="equal" stopIfTrue="1">
      <formula>0</formula>
    </cfRule>
  </conditionalFormatting>
  <conditionalFormatting sqref="K65">
    <cfRule type="cellIs" priority="82" dxfId="17" operator="equal" stopIfTrue="1">
      <formula>0</formula>
    </cfRule>
  </conditionalFormatting>
  <conditionalFormatting sqref="M65">
    <cfRule type="cellIs" priority="81" dxfId="17" operator="equal" stopIfTrue="1">
      <formula>0</formula>
    </cfRule>
  </conditionalFormatting>
  <conditionalFormatting sqref="K67:K69">
    <cfRule type="cellIs" priority="80" dxfId="17" operator="equal" stopIfTrue="1">
      <formula>0</formula>
    </cfRule>
  </conditionalFormatting>
  <conditionalFormatting sqref="M67:M69">
    <cfRule type="cellIs" priority="79" dxfId="17" operator="equal" stopIfTrue="1">
      <formula>0</formula>
    </cfRule>
  </conditionalFormatting>
  <conditionalFormatting sqref="M4">
    <cfRule type="cellIs" priority="72" dxfId="41" operator="equal">
      <formula>0</formula>
    </cfRule>
  </conditionalFormatting>
  <conditionalFormatting sqref="K4:L4">
    <cfRule type="cellIs" priority="71" dxfId="98" operator="equal">
      <formula>"Код на общински разпоредител с бюджет"</formula>
    </cfRule>
  </conditionalFormatting>
  <conditionalFormatting sqref="M4:N4">
    <cfRule type="cellIs" priority="73" dxfId="99" operator="between" stopIfTrue="1">
      <formula>1000000000</formula>
      <formula>999999999999</formula>
    </cfRule>
    <cfRule type="cellIs" priority="74" dxfId="100" operator="between" stopIfTrue="1">
      <formula>10000</formula>
      <formula>99999999</formula>
    </cfRule>
    <cfRule type="cellIs" priority="75" dxfId="101" operator="between" stopIfTrue="1">
      <formula>10</formula>
      <formula>9999</formula>
    </cfRule>
    <cfRule type="cellIs" priority="76" dxfId="102" operator="between" stopIfTrue="1">
      <formula>1000000000000</formula>
      <formula>9999999999999990</formula>
    </cfRule>
  </conditionalFormatting>
  <conditionalFormatting sqref="I63">
    <cfRule type="expression" priority="47" dxfId="8" stopIfTrue="1">
      <formula>$I$18&gt;0</formula>
    </cfRule>
  </conditionalFormatting>
  <conditionalFormatting sqref="K63">
    <cfRule type="expression" priority="46" dxfId="8" stopIfTrue="1">
      <formula>$K$18&gt;0</formula>
    </cfRule>
  </conditionalFormatting>
  <conditionalFormatting sqref="M63">
    <cfRule type="expression" priority="45" dxfId="8" stopIfTrue="1">
      <formula>$M$18&gt;0</formula>
    </cfRule>
  </conditionalFormatting>
  <conditionalFormatting sqref="I21:I28">
    <cfRule type="expression" priority="52" dxfId="8" stopIfTrue="1">
      <formula>$I$18&gt;0</formula>
    </cfRule>
  </conditionalFormatting>
  <conditionalFormatting sqref="I62">
    <cfRule type="expression" priority="51" dxfId="8" stopIfTrue="1">
      <formula>$I$18&gt;0</formula>
    </cfRule>
  </conditionalFormatting>
  <conditionalFormatting sqref="K62">
    <cfRule type="expression" priority="50" dxfId="8" stopIfTrue="1">
      <formula>$K$18&gt;0</formula>
    </cfRule>
  </conditionalFormatting>
  <conditionalFormatting sqref="M62">
    <cfRule type="expression" priority="49" dxfId="8" stopIfTrue="1">
      <formula>$M$18&gt;0</formula>
    </cfRule>
  </conditionalFormatting>
  <conditionalFormatting sqref="I63">
    <cfRule type="expression" priority="48" dxfId="8" stopIfTrue="1">
      <formula>$I$18&gt;0</formula>
    </cfRule>
  </conditionalFormatting>
  <conditionalFormatting sqref="H52">
    <cfRule type="cellIs" priority="41" dxfId="20" operator="equal" stopIfTrue="1">
      <formula>"НЕРАВНЕНИЕ!"</formula>
    </cfRule>
  </conditionalFormatting>
  <conditionalFormatting sqref="I50">
    <cfRule type="cellIs" priority="40" dxfId="17" operator="equal" stopIfTrue="1">
      <formula>0</formula>
    </cfRule>
  </conditionalFormatting>
  <conditionalFormatting sqref="I51">
    <cfRule type="cellIs" priority="39" dxfId="17" operator="equal" stopIfTrue="1">
      <formula>0</formula>
    </cfRule>
  </conditionalFormatting>
  <conditionalFormatting sqref="K50">
    <cfRule type="cellIs" priority="38" dxfId="17" operator="equal" stopIfTrue="1">
      <formula>0</formula>
    </cfRule>
  </conditionalFormatting>
  <conditionalFormatting sqref="K51">
    <cfRule type="cellIs" priority="37" dxfId="17" operator="equal" stopIfTrue="1">
      <formula>0</formula>
    </cfRule>
  </conditionalFormatting>
  <conditionalFormatting sqref="M50">
    <cfRule type="cellIs" priority="36" dxfId="17" operator="equal" stopIfTrue="1">
      <formula>0</formula>
    </cfRule>
  </conditionalFormatting>
  <conditionalFormatting sqref="M51">
    <cfRule type="cellIs" priority="35" dxfId="17" operator="equal" stopIfTrue="1">
      <formula>0</formula>
    </cfRule>
  </conditionalFormatting>
  <conditionalFormatting sqref="J52 L52">
    <cfRule type="cellIs" priority="34" dxfId="20" operator="equal" stopIfTrue="1">
      <formula>"НЕРАВНЕНИЕ!"</formula>
    </cfRule>
  </conditionalFormatting>
  <conditionalFormatting sqref="I52">
    <cfRule type="cellIs" priority="33" dxfId="17" operator="equal" stopIfTrue="1">
      <formula>0</formula>
    </cfRule>
  </conditionalFormatting>
  <conditionalFormatting sqref="K52">
    <cfRule type="cellIs" priority="32" dxfId="17" operator="equal" stopIfTrue="1">
      <formula>0</formula>
    </cfRule>
  </conditionalFormatting>
  <conditionalFormatting sqref="M52">
    <cfRule type="cellIs" priority="31" dxfId="17" operator="equal" stopIfTrue="1">
      <formula>0</formula>
    </cfRule>
  </conditionalFormatting>
  <conditionalFormatting sqref="I53 I56">
    <cfRule type="expression" priority="30" dxfId="8" stopIfTrue="1">
      <formula>$I$18&gt;0</formula>
    </cfRule>
  </conditionalFormatting>
  <conditionalFormatting sqref="K53 K56">
    <cfRule type="expression" priority="29" dxfId="8" stopIfTrue="1">
      <formula>$K$18&gt;0</formula>
    </cfRule>
  </conditionalFormatting>
  <conditionalFormatting sqref="M53 M56">
    <cfRule type="expression" priority="28" dxfId="8" stopIfTrue="1">
      <formula>$M$18&gt;0</formula>
    </cfRule>
  </conditionalFormatting>
  <conditionalFormatting sqref="I55">
    <cfRule type="expression" priority="27" dxfId="8" stopIfTrue="1">
      <formula>$I$18&gt;0</formula>
    </cfRule>
  </conditionalFormatting>
  <conditionalFormatting sqref="K55">
    <cfRule type="expression" priority="26" dxfId="8" stopIfTrue="1">
      <formula>$K$18&gt;0</formula>
    </cfRule>
  </conditionalFormatting>
  <conditionalFormatting sqref="M55">
    <cfRule type="expression" priority="25" dxfId="8" stopIfTrue="1">
      <formula>$M$18&gt;0</formula>
    </cfRule>
  </conditionalFormatting>
  <conditionalFormatting sqref="I54">
    <cfRule type="expression" priority="21" dxfId="8" stopIfTrue="1">
      <formula>$I$18&gt;0</formula>
    </cfRule>
  </conditionalFormatting>
  <conditionalFormatting sqref="K54">
    <cfRule type="expression" priority="20" dxfId="8" stopIfTrue="1">
      <formula>$K$18&gt;0</formula>
    </cfRule>
  </conditionalFormatting>
  <conditionalFormatting sqref="M54">
    <cfRule type="expression" priority="19" dxfId="8" stopIfTrue="1">
      <formula>$M$18&gt;0</formula>
    </cfRule>
  </conditionalFormatting>
  <conditionalFormatting sqref="J72 L72:M72">
    <cfRule type="cellIs" priority="3" dxfId="5" operator="equal" stopIfTrue="1">
      <formula>0</formula>
    </cfRule>
  </conditionalFormatting>
  <conditionalFormatting sqref="K72">
    <cfRule type="cellIs" priority="2" dxfId="5" operator="equal" stopIfTrue="1">
      <formula>0</formula>
    </cfRule>
  </conditionalFormatting>
  <conditionalFormatting sqref="L74">
    <cfRule type="cellIs" priority="1" dxfId="5" operator="equal" stopIfTrue="1">
      <formula>0</formula>
    </cfRule>
  </conditionalFormatting>
  <dataValidations count="4">
    <dataValidation type="whole" operator="greaterThan" allowBlank="1" showErrorMessage="1" prompt="В тази клетка не не може да се попълва отрицателно число!" error="В тази клетка не не може да се попълва отрицателно число!" sqref="N7">
      <formula1>0</formula1>
    </dataValidation>
    <dataValidation type="whole" operator="greaterThan" allowBlank="1" showErrorMessage="1" prompt="Въведи годината като цяло число!" error="Въведи годината като цяло число!" sqref="H10">
      <formula1>2013</formula1>
    </dataValidation>
    <dataValidation type="list" allowBlank="1" showInputMessage="1" showErrorMessage="1" sqref="E10:F10">
      <formula1>$S$19:$S$22</formula1>
    </dataValidation>
    <dataValidation type="whole" allowBlank="1" showInputMessage="1" showErrorMessage="1" sqref="M4">
      <formula1>1</formula1>
      <formula2>9999999999999990</formula2>
    </dataValidation>
  </dataValidations>
  <printOptions/>
  <pageMargins left="0.15748031496062992" right="0.15748031496062992" top="0.31496062992125984" bottom="0.15748031496062992" header="0.15748031496062992" footer="0.11811023622047245"/>
  <pageSetup horizontalDpi="600" verticalDpi="600" orientation="landscape" paperSize="9" scale="81" r:id="rId3"/>
  <headerFooter differentFirst="1" alignWithMargins="0">
    <oddHeader>&amp;C&amp;"Times New Roman,Bold"&amp;12- &amp;P -</oddHeader>
  </headerFooter>
  <rowBreaks count="1" manualBreakCount="1">
    <brk id="43" min="1" max="1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380"/>
  <sheetViews>
    <sheetView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8" sqref="E8"/>
    </sheetView>
  </sheetViews>
  <sheetFormatPr defaultColWidth="9.140625" defaultRowHeight="12.75"/>
  <cols>
    <col min="1" max="1" width="4.421875" style="165" customWidth="1"/>
    <col min="2" max="2" width="67.28125" style="165" customWidth="1"/>
    <col min="3" max="3" width="18.421875" style="165" customWidth="1"/>
    <col min="4" max="4" width="4.140625" style="165" customWidth="1"/>
    <col min="5" max="5" width="8.00390625" style="236" customWidth="1"/>
    <col min="6" max="16384" width="9.140625" style="165" customWidth="1"/>
  </cols>
  <sheetData>
    <row r="1" spans="1:33" s="164" customFormat="1" ht="19.5" thickBot="1" thickTop="1">
      <c r="A1" s="159" t="s">
        <v>45</v>
      </c>
      <c r="B1" s="160"/>
      <c r="C1" s="161"/>
      <c r="D1" s="162"/>
      <c r="E1" s="163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</row>
    <row r="2" spans="1:33" s="164" customFormat="1" ht="18.75" thickBot="1">
      <c r="A2" s="166" t="s">
        <v>46</v>
      </c>
      <c r="B2" s="167"/>
      <c r="C2" s="168"/>
      <c r="D2" s="162"/>
      <c r="E2" s="163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</row>
    <row r="3" spans="1:33" s="164" customFormat="1" ht="15.75" customHeight="1" thickTop="1">
      <c r="A3" s="169"/>
      <c r="B3" s="170"/>
      <c r="C3" s="169"/>
      <c r="D3" s="162"/>
      <c r="E3" s="163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</row>
    <row r="4" spans="1:33" s="164" customFormat="1" ht="18.75" thickBot="1">
      <c r="A4" s="171" t="s">
        <v>47</v>
      </c>
      <c r="B4" s="170"/>
      <c r="C4" s="172"/>
      <c r="D4" s="162"/>
      <c r="E4" s="163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</row>
    <row r="5" spans="1:33" s="164" customFormat="1" ht="63.75" customHeight="1" thickBot="1">
      <c r="A5" s="173"/>
      <c r="B5" s="174" t="s">
        <v>48</v>
      </c>
      <c r="C5" s="175" t="s">
        <v>49</v>
      </c>
      <c r="D5" s="162"/>
      <c r="E5" s="163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</row>
    <row r="6" spans="1:33" s="164" customFormat="1" ht="18.75" customHeight="1" thickBot="1">
      <c r="A6" s="173"/>
      <c r="B6" s="176" t="s">
        <v>0</v>
      </c>
      <c r="C6" s="176" t="s">
        <v>1</v>
      </c>
      <c r="D6" s="162"/>
      <c r="E6" s="177">
        <f>SUM(E9:E352)</f>
        <v>1</v>
      </c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</row>
    <row r="7" spans="1:33" s="164" customFormat="1" ht="15.75" customHeight="1" thickBot="1">
      <c r="A7" s="178"/>
      <c r="B7" s="179"/>
      <c r="C7" s="180"/>
      <c r="D7" s="162"/>
      <c r="E7" s="163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</row>
    <row r="8" spans="1:33" s="164" customFormat="1" ht="21" customHeight="1">
      <c r="A8" s="181"/>
      <c r="B8" s="182" t="s">
        <v>50</v>
      </c>
      <c r="C8" s="183" t="s">
        <v>51</v>
      </c>
      <c r="D8" s="162"/>
      <c r="E8" s="163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</row>
    <row r="9" spans="1:33" s="164" customFormat="1" ht="18">
      <c r="A9" s="181"/>
      <c r="B9" s="184" t="s">
        <v>52</v>
      </c>
      <c r="C9" s="185">
        <v>5101</v>
      </c>
      <c r="D9" s="162"/>
      <c r="E9" s="186">
        <f>+IF(+'Intragov-Payment-2017'!N$7=C9,1,0)</f>
        <v>0</v>
      </c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</row>
    <row r="10" spans="1:33" s="164" customFormat="1" ht="18">
      <c r="A10" s="181"/>
      <c r="B10" s="187" t="s">
        <v>53</v>
      </c>
      <c r="C10" s="188">
        <v>5102</v>
      </c>
      <c r="D10" s="162"/>
      <c r="E10" s="189">
        <f>+IF(+'Intragov-Payment-2017'!N$7=C10,1,0)</f>
        <v>0</v>
      </c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</row>
    <row r="11" spans="1:33" s="164" customFormat="1" ht="18">
      <c r="A11" s="181"/>
      <c r="B11" s="190" t="s">
        <v>54</v>
      </c>
      <c r="C11" s="188">
        <v>5103</v>
      </c>
      <c r="D11" s="162"/>
      <c r="E11" s="189">
        <f>+IF(+'Intragov-Payment-2017'!N$7=C11,1,0)</f>
        <v>0</v>
      </c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165"/>
      <c r="AE11" s="165"/>
      <c r="AF11" s="165"/>
      <c r="AG11" s="165"/>
    </row>
    <row r="12" spans="1:33" s="164" customFormat="1" ht="18">
      <c r="A12" s="181"/>
      <c r="B12" s="187" t="s">
        <v>55</v>
      </c>
      <c r="C12" s="188">
        <v>5104</v>
      </c>
      <c r="D12" s="162"/>
      <c r="E12" s="189">
        <f>+IF(+'Intragov-Payment-2017'!N$7=C12,1,0)</f>
        <v>0</v>
      </c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</row>
    <row r="13" spans="1:33" s="164" customFormat="1" ht="18">
      <c r="A13" s="181"/>
      <c r="B13" s="187" t="s">
        <v>56</v>
      </c>
      <c r="C13" s="188">
        <v>5105</v>
      </c>
      <c r="D13" s="162"/>
      <c r="E13" s="189">
        <f>+IF(+'Intragov-Payment-2017'!N$7=C13,1,0)</f>
        <v>0</v>
      </c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</row>
    <row r="14" spans="1:33" s="164" customFormat="1" ht="18">
      <c r="A14" s="181"/>
      <c r="B14" s="191" t="s">
        <v>57</v>
      </c>
      <c r="C14" s="188">
        <v>5106</v>
      </c>
      <c r="D14" s="162"/>
      <c r="E14" s="189">
        <f>+IF(+'Intragov-Payment-2017'!N$7=C14,1,0)</f>
        <v>0</v>
      </c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</row>
    <row r="15" spans="1:33" s="164" customFormat="1" ht="18">
      <c r="A15" s="181"/>
      <c r="B15" s="191" t="s">
        <v>58</v>
      </c>
      <c r="C15" s="188">
        <v>5107</v>
      </c>
      <c r="D15" s="162"/>
      <c r="E15" s="189">
        <f>+IF(+'Intragov-Payment-2017'!N$7=C15,1,0)</f>
        <v>0</v>
      </c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</row>
    <row r="16" spans="1:33" s="164" customFormat="1" ht="18">
      <c r="A16" s="181"/>
      <c r="B16" s="192" t="s">
        <v>59</v>
      </c>
      <c r="C16" s="193">
        <v>5108</v>
      </c>
      <c r="D16" s="162"/>
      <c r="E16" s="189">
        <f>+IF(+'Intragov-Payment-2017'!N$7=C16,1,0)</f>
        <v>0</v>
      </c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</row>
    <row r="17" spans="1:33" s="164" customFormat="1" ht="18">
      <c r="A17" s="181"/>
      <c r="B17" s="192" t="s">
        <v>60</v>
      </c>
      <c r="C17" s="193">
        <v>5109</v>
      </c>
      <c r="D17" s="162"/>
      <c r="E17" s="189">
        <f>+IF(+'Intragov-Payment-2017'!N$7=C17,1,0)</f>
        <v>0</v>
      </c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</row>
    <row r="18" spans="1:33" s="164" customFormat="1" ht="18">
      <c r="A18" s="181"/>
      <c r="B18" s="192" t="s">
        <v>61</v>
      </c>
      <c r="C18" s="193">
        <v>5110</v>
      </c>
      <c r="D18" s="162"/>
      <c r="E18" s="189">
        <f>+IF(+'Intragov-Payment-2017'!N$7=C18,1,0)</f>
        <v>0</v>
      </c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</row>
    <row r="19" spans="1:33" s="164" customFormat="1" ht="18">
      <c r="A19" s="181"/>
      <c r="B19" s="194" t="s">
        <v>62</v>
      </c>
      <c r="C19" s="193">
        <v>5111</v>
      </c>
      <c r="D19" s="162"/>
      <c r="E19" s="189">
        <f>+IF(+'Intragov-Payment-2017'!N$7=C19,1,0)</f>
        <v>0</v>
      </c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</row>
    <row r="20" spans="1:33" s="164" customFormat="1" ht="18">
      <c r="A20" s="181"/>
      <c r="B20" s="194" t="s">
        <v>63</v>
      </c>
      <c r="C20" s="193">
        <v>5112</v>
      </c>
      <c r="D20" s="162"/>
      <c r="E20" s="189">
        <f>+IF(+'Intragov-Payment-2017'!N$7=C20,1,0)</f>
        <v>0</v>
      </c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</row>
    <row r="21" spans="1:33" s="164" customFormat="1" ht="18">
      <c r="A21" s="181"/>
      <c r="B21" s="194" t="s">
        <v>64</v>
      </c>
      <c r="C21" s="193">
        <v>5113</v>
      </c>
      <c r="D21" s="162"/>
      <c r="E21" s="189">
        <f>+IF(+'Intragov-Payment-2017'!N$7=C21,1,0)</f>
        <v>0</v>
      </c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</row>
    <row r="22" spans="1:33" s="164" customFormat="1" ht="18.75" thickBot="1">
      <c r="A22" s="181"/>
      <c r="B22" s="195" t="s">
        <v>65</v>
      </c>
      <c r="C22" s="196">
        <v>5114</v>
      </c>
      <c r="D22" s="162"/>
      <c r="E22" s="197">
        <f>+IF(+'Intragov-Payment-2017'!N$7=C22,1,0)</f>
        <v>0</v>
      </c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</row>
    <row r="23" spans="1:33" s="164" customFormat="1" ht="9" customHeight="1" thickBot="1">
      <c r="A23" s="198"/>
      <c r="B23" s="178"/>
      <c r="C23" s="199"/>
      <c r="D23" s="162"/>
      <c r="E23" s="163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</row>
    <row r="24" spans="1:33" s="164" customFormat="1" ht="18">
      <c r="A24" s="181"/>
      <c r="B24" s="182" t="s">
        <v>66</v>
      </c>
      <c r="C24" s="183" t="s">
        <v>67</v>
      </c>
      <c r="D24" s="162"/>
      <c r="E24" s="163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</row>
    <row r="25" spans="1:33" s="164" customFormat="1" ht="18">
      <c r="A25" s="181"/>
      <c r="B25" s="184" t="s">
        <v>68</v>
      </c>
      <c r="C25" s="185">
        <v>5201</v>
      </c>
      <c r="D25" s="162"/>
      <c r="E25" s="186">
        <f>+IF(+'Intragov-Payment-2017'!N$7=C25,1,0)</f>
        <v>0</v>
      </c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</row>
    <row r="26" spans="1:33" s="164" customFormat="1" ht="18">
      <c r="A26" s="181"/>
      <c r="B26" s="200" t="s">
        <v>69</v>
      </c>
      <c r="C26" s="193">
        <v>5202</v>
      </c>
      <c r="D26" s="162"/>
      <c r="E26" s="189">
        <f>+IF(+'Intragov-Payment-2017'!N$7=C26,1,0)</f>
        <v>0</v>
      </c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</row>
    <row r="27" spans="1:33" s="164" customFormat="1" ht="18">
      <c r="A27" s="181"/>
      <c r="B27" s="194" t="s">
        <v>70</v>
      </c>
      <c r="C27" s="193">
        <v>5203</v>
      </c>
      <c r="D27" s="162"/>
      <c r="E27" s="189">
        <f>+IF(+'Intragov-Payment-2017'!N$7=C27,1,0)</f>
        <v>0</v>
      </c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</row>
    <row r="28" spans="1:33" s="164" customFormat="1" ht="18">
      <c r="A28" s="181"/>
      <c r="B28" s="194" t="s">
        <v>71</v>
      </c>
      <c r="C28" s="193">
        <v>5204</v>
      </c>
      <c r="D28" s="162"/>
      <c r="E28" s="189">
        <f>+IF(+'Intragov-Payment-2017'!N$7=C28,1,0)</f>
        <v>0</v>
      </c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</row>
    <row r="29" spans="1:33" s="164" customFormat="1" ht="18">
      <c r="A29" s="181"/>
      <c r="B29" s="194" t="s">
        <v>72</v>
      </c>
      <c r="C29" s="193">
        <v>5205</v>
      </c>
      <c r="D29" s="162"/>
      <c r="E29" s="189">
        <f>+IF(+'Intragov-Payment-2017'!N$7=C29,1,0)</f>
        <v>0</v>
      </c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</row>
    <row r="30" spans="1:33" s="164" customFormat="1" ht="18">
      <c r="A30" s="181"/>
      <c r="B30" s="194" t="s">
        <v>73</v>
      </c>
      <c r="C30" s="193">
        <v>5206</v>
      </c>
      <c r="D30" s="162"/>
      <c r="E30" s="189">
        <f>+IF(+'Intragov-Payment-2017'!N$7=C30,1,0)</f>
        <v>0</v>
      </c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</row>
    <row r="31" spans="1:33" s="164" customFormat="1" ht="18">
      <c r="A31" s="181"/>
      <c r="B31" s="194" t="s">
        <v>74</v>
      </c>
      <c r="C31" s="193">
        <v>5207</v>
      </c>
      <c r="D31" s="162"/>
      <c r="E31" s="189">
        <f>+IF(+'Intragov-Payment-2017'!N$7=C31,1,0)</f>
        <v>0</v>
      </c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</row>
    <row r="32" spans="1:33" s="164" customFormat="1" ht="18">
      <c r="A32" s="181"/>
      <c r="B32" s="194" t="s">
        <v>75</v>
      </c>
      <c r="C32" s="193">
        <v>5208</v>
      </c>
      <c r="D32" s="162"/>
      <c r="E32" s="189">
        <f>+IF(+'Intragov-Payment-2017'!N$7=C32,1,0)</f>
        <v>0</v>
      </c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</row>
    <row r="33" spans="1:33" s="164" customFormat="1" ht="18">
      <c r="A33" s="181"/>
      <c r="B33" s="194" t="s">
        <v>76</v>
      </c>
      <c r="C33" s="193">
        <v>5209</v>
      </c>
      <c r="D33" s="162"/>
      <c r="E33" s="189">
        <f>+IF(+'Intragov-Payment-2017'!N$7=C33,1,0)</f>
        <v>0</v>
      </c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</row>
    <row r="34" spans="1:33" s="164" customFormat="1" ht="18">
      <c r="A34" s="181"/>
      <c r="B34" s="194" t="s">
        <v>77</v>
      </c>
      <c r="C34" s="193">
        <v>5210</v>
      </c>
      <c r="D34" s="162"/>
      <c r="E34" s="189">
        <f>+IF(+'Intragov-Payment-2017'!N$7=C34,1,0)</f>
        <v>0</v>
      </c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</row>
    <row r="35" spans="1:33" s="164" customFormat="1" ht="18">
      <c r="A35" s="181"/>
      <c r="B35" s="194" t="s">
        <v>78</v>
      </c>
      <c r="C35" s="193">
        <v>5211</v>
      </c>
      <c r="D35" s="162"/>
      <c r="E35" s="189">
        <f>+IF(+'Intragov-Payment-2017'!N$7=C35,1,0)</f>
        <v>0</v>
      </c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</row>
    <row r="36" spans="1:33" s="164" customFormat="1" ht="18">
      <c r="A36" s="181"/>
      <c r="B36" s="194" t="s">
        <v>79</v>
      </c>
      <c r="C36" s="193">
        <v>5212</v>
      </c>
      <c r="D36" s="162"/>
      <c r="E36" s="189">
        <f>+IF(+'Intragov-Payment-2017'!N$7=C36,1,0)</f>
        <v>0</v>
      </c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</row>
    <row r="37" spans="1:33" s="164" customFormat="1" ht="18.75" thickBot="1">
      <c r="A37" s="181"/>
      <c r="B37" s="195" t="s">
        <v>80</v>
      </c>
      <c r="C37" s="196">
        <v>5213</v>
      </c>
      <c r="D37" s="162"/>
      <c r="E37" s="197">
        <f>+IF(+'Intragov-Payment-2017'!N$7=C37,1,0)</f>
        <v>0</v>
      </c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</row>
    <row r="38" spans="1:33" s="164" customFormat="1" ht="9" customHeight="1" thickBot="1">
      <c r="A38" s="198"/>
      <c r="B38" s="178"/>
      <c r="C38" s="199"/>
      <c r="D38" s="162"/>
      <c r="E38" s="163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</row>
    <row r="39" spans="1:33" s="164" customFormat="1" ht="18">
      <c r="A39" s="181"/>
      <c r="B39" s="201" t="s">
        <v>81</v>
      </c>
      <c r="C39" s="183" t="s">
        <v>82</v>
      </c>
      <c r="D39" s="162"/>
      <c r="E39" s="163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</row>
    <row r="40" spans="1:33" s="164" customFormat="1" ht="18">
      <c r="A40" s="181"/>
      <c r="B40" s="202" t="s">
        <v>83</v>
      </c>
      <c r="C40" s="203">
        <v>5301</v>
      </c>
      <c r="D40" s="162"/>
      <c r="E40" s="186">
        <f>+IF(+'Intragov-Payment-2017'!N$7=C40,1,0)</f>
        <v>0</v>
      </c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</row>
    <row r="41" spans="1:33" s="164" customFormat="1" ht="18">
      <c r="A41" s="181"/>
      <c r="B41" s="194" t="s">
        <v>84</v>
      </c>
      <c r="C41" s="193">
        <v>5302</v>
      </c>
      <c r="D41" s="162"/>
      <c r="E41" s="189">
        <f>+IF(+'Intragov-Payment-2017'!N$7=C41,1,0)</f>
        <v>0</v>
      </c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</row>
    <row r="42" spans="1:33" s="164" customFormat="1" ht="18">
      <c r="A42" s="181"/>
      <c r="B42" s="194" t="s">
        <v>85</v>
      </c>
      <c r="C42" s="193">
        <v>5303</v>
      </c>
      <c r="D42" s="162"/>
      <c r="E42" s="189">
        <f>+IF(+'Intragov-Payment-2017'!N$7=C42,1,0)</f>
        <v>0</v>
      </c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</row>
    <row r="43" spans="1:33" s="164" customFormat="1" ht="18">
      <c r="A43" s="181"/>
      <c r="B43" s="194" t="s">
        <v>86</v>
      </c>
      <c r="C43" s="193">
        <v>5304</v>
      </c>
      <c r="D43" s="162"/>
      <c r="E43" s="189">
        <f>+IF(+'Intragov-Payment-2017'!N$7=C43,1,0)</f>
        <v>0</v>
      </c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</row>
    <row r="44" spans="1:33" s="164" customFormat="1" ht="18">
      <c r="A44" s="181"/>
      <c r="B44" s="200" t="s">
        <v>87</v>
      </c>
      <c r="C44" s="193">
        <v>5305</v>
      </c>
      <c r="D44" s="162"/>
      <c r="E44" s="189">
        <f>+IF(+'Intragov-Payment-2017'!N$7=C44,1,0)</f>
        <v>0</v>
      </c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</row>
    <row r="45" spans="1:33" s="164" customFormat="1" ht="18">
      <c r="A45" s="181"/>
      <c r="B45" s="194" t="s">
        <v>88</v>
      </c>
      <c r="C45" s="193">
        <v>5306</v>
      </c>
      <c r="D45" s="162"/>
      <c r="E45" s="189">
        <f>+IF(+'Intragov-Payment-2017'!N$7=C45,1,0)</f>
        <v>0</v>
      </c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</row>
    <row r="46" spans="1:33" s="164" customFormat="1" ht="18">
      <c r="A46" s="181"/>
      <c r="B46" s="194" t="s">
        <v>89</v>
      </c>
      <c r="C46" s="193">
        <v>5307</v>
      </c>
      <c r="D46" s="162"/>
      <c r="E46" s="189">
        <f>+IF(+'Intragov-Payment-2017'!N$7=C46,1,0)</f>
        <v>0</v>
      </c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</row>
    <row r="47" spans="1:33" s="164" customFormat="1" ht="18">
      <c r="A47" s="181"/>
      <c r="B47" s="194" t="s">
        <v>90</v>
      </c>
      <c r="C47" s="193">
        <v>5308</v>
      </c>
      <c r="D47" s="162"/>
      <c r="E47" s="189">
        <f>+IF(+'Intragov-Payment-2017'!N$7=C47,1,0)</f>
        <v>0</v>
      </c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5"/>
      <c r="AC47" s="165"/>
      <c r="AD47" s="165"/>
      <c r="AE47" s="165"/>
      <c r="AF47" s="165"/>
      <c r="AG47" s="165"/>
    </row>
    <row r="48" spans="1:33" s="164" customFormat="1" ht="18">
      <c r="A48" s="181"/>
      <c r="B48" s="194" t="s">
        <v>91</v>
      </c>
      <c r="C48" s="193">
        <v>5309</v>
      </c>
      <c r="D48" s="162"/>
      <c r="E48" s="189">
        <f>+IF(+'Intragov-Payment-2017'!N$7=C48,1,0)</f>
        <v>0</v>
      </c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  <c r="AA48" s="165"/>
      <c r="AB48" s="165"/>
      <c r="AC48" s="165"/>
      <c r="AD48" s="165"/>
      <c r="AE48" s="165"/>
      <c r="AF48" s="165"/>
      <c r="AG48" s="165"/>
    </row>
    <row r="49" spans="1:33" s="164" customFormat="1" ht="18">
      <c r="A49" s="181"/>
      <c r="B49" s="194" t="s">
        <v>92</v>
      </c>
      <c r="C49" s="193">
        <v>5310</v>
      </c>
      <c r="D49" s="162"/>
      <c r="E49" s="189">
        <f>+IF(+'Intragov-Payment-2017'!N$7=C49,1,0)</f>
        <v>0</v>
      </c>
      <c r="P49" s="165"/>
      <c r="Q49" s="165"/>
      <c r="R49" s="165"/>
      <c r="S49" s="165"/>
      <c r="T49" s="165"/>
      <c r="U49" s="165"/>
      <c r="V49" s="165"/>
      <c r="W49" s="165"/>
      <c r="X49" s="165"/>
      <c r="Y49" s="165"/>
      <c r="Z49" s="165"/>
      <c r="AA49" s="165"/>
      <c r="AB49" s="165"/>
      <c r="AC49" s="165"/>
      <c r="AD49" s="165"/>
      <c r="AE49" s="165"/>
      <c r="AF49" s="165"/>
      <c r="AG49" s="165"/>
    </row>
    <row r="50" spans="1:33" s="164" customFormat="1" ht="18">
      <c r="A50" s="181"/>
      <c r="B50" s="194" t="s">
        <v>93</v>
      </c>
      <c r="C50" s="193">
        <v>5311</v>
      </c>
      <c r="D50" s="162"/>
      <c r="E50" s="189">
        <f>+IF(+'Intragov-Payment-2017'!N$7=C50,1,0)</f>
        <v>0</v>
      </c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5"/>
      <c r="AB50" s="165"/>
      <c r="AC50" s="165"/>
      <c r="AD50" s="165"/>
      <c r="AE50" s="165"/>
      <c r="AF50" s="165"/>
      <c r="AG50" s="165"/>
    </row>
    <row r="51" spans="1:33" s="164" customFormat="1" ht="18.75" thickBot="1">
      <c r="A51" s="181"/>
      <c r="B51" s="195" t="s">
        <v>94</v>
      </c>
      <c r="C51" s="196">
        <v>5312</v>
      </c>
      <c r="D51" s="162"/>
      <c r="E51" s="197">
        <f>+IF(+'Intragov-Payment-2017'!N$7=C51,1,0)</f>
        <v>0</v>
      </c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</row>
    <row r="52" spans="1:33" s="164" customFormat="1" ht="9" customHeight="1" thickBot="1">
      <c r="A52" s="198"/>
      <c r="B52" s="178"/>
      <c r="C52" s="199"/>
      <c r="D52" s="162"/>
      <c r="E52" s="163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5"/>
      <c r="AD52" s="165"/>
      <c r="AE52" s="165"/>
      <c r="AF52" s="165"/>
      <c r="AG52" s="165"/>
    </row>
    <row r="53" spans="1:33" s="164" customFormat="1" ht="18">
      <c r="A53" s="181"/>
      <c r="B53" s="182" t="s">
        <v>95</v>
      </c>
      <c r="C53" s="183" t="s">
        <v>96</v>
      </c>
      <c r="D53" s="162"/>
      <c r="E53" s="163"/>
      <c r="P53" s="165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65"/>
      <c r="AB53" s="165"/>
      <c r="AC53" s="165"/>
      <c r="AD53" s="165"/>
      <c r="AE53" s="165"/>
      <c r="AF53" s="165"/>
      <c r="AG53" s="165"/>
    </row>
    <row r="54" spans="1:33" s="164" customFormat="1" ht="18">
      <c r="A54" s="181"/>
      <c r="B54" s="204" t="s">
        <v>97</v>
      </c>
      <c r="C54" s="203">
        <v>5401</v>
      </c>
      <c r="D54" s="162"/>
      <c r="E54" s="186">
        <f>+IF(+'Intragov-Payment-2017'!N$7=C54,1,0)</f>
        <v>0</v>
      </c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5"/>
      <c r="AD54" s="165"/>
      <c r="AE54" s="165"/>
      <c r="AF54" s="165"/>
      <c r="AG54" s="165"/>
    </row>
    <row r="55" spans="1:33" s="164" customFormat="1" ht="18">
      <c r="A55" s="181"/>
      <c r="B55" s="194" t="s">
        <v>98</v>
      </c>
      <c r="C55" s="193">
        <v>5402</v>
      </c>
      <c r="D55" s="162"/>
      <c r="E55" s="189">
        <f>+IF(+'Intragov-Payment-2017'!N$7=C55,1,0)</f>
        <v>0</v>
      </c>
      <c r="P55" s="165"/>
      <c r="Q55" s="165"/>
      <c r="R55" s="165"/>
      <c r="S55" s="165"/>
      <c r="T55" s="165"/>
      <c r="U55" s="165"/>
      <c r="V55" s="165"/>
      <c r="W55" s="165"/>
      <c r="X55" s="165"/>
      <c r="Y55" s="165"/>
      <c r="Z55" s="165"/>
      <c r="AA55" s="165"/>
      <c r="AB55" s="165"/>
      <c r="AC55" s="165"/>
      <c r="AD55" s="165"/>
      <c r="AE55" s="165"/>
      <c r="AF55" s="165"/>
      <c r="AG55" s="165"/>
    </row>
    <row r="56" spans="1:33" s="164" customFormat="1" ht="18">
      <c r="A56" s="181"/>
      <c r="B56" s="194" t="s">
        <v>99</v>
      </c>
      <c r="C56" s="193">
        <v>5403</v>
      </c>
      <c r="D56" s="162"/>
      <c r="E56" s="189">
        <f>+IF(+'Intragov-Payment-2017'!N$7=C56,1,0)</f>
        <v>0</v>
      </c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</row>
    <row r="57" spans="1:33" s="164" customFormat="1" ht="18">
      <c r="A57" s="181"/>
      <c r="B57" s="194" t="s">
        <v>100</v>
      </c>
      <c r="C57" s="193">
        <v>5404</v>
      </c>
      <c r="D57" s="162"/>
      <c r="E57" s="189">
        <f>+IF(+'Intragov-Payment-2017'!N$7=C57,1,0)</f>
        <v>0</v>
      </c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</row>
    <row r="58" spans="1:33" s="164" customFormat="1" ht="18">
      <c r="A58" s="181"/>
      <c r="B58" s="194" t="s">
        <v>101</v>
      </c>
      <c r="C58" s="193">
        <v>5405</v>
      </c>
      <c r="D58" s="162"/>
      <c r="E58" s="189">
        <f>+IF(+'Intragov-Payment-2017'!N$7=C58,1,0)</f>
        <v>0</v>
      </c>
      <c r="P58" s="165"/>
      <c r="Q58" s="165"/>
      <c r="R58" s="165"/>
      <c r="S58" s="165"/>
      <c r="T58" s="165"/>
      <c r="U58" s="165"/>
      <c r="V58" s="165"/>
      <c r="W58" s="165"/>
      <c r="X58" s="165"/>
      <c r="Y58" s="165"/>
      <c r="Z58" s="165"/>
      <c r="AA58" s="165"/>
      <c r="AB58" s="165"/>
      <c r="AC58" s="165"/>
      <c r="AD58" s="165"/>
      <c r="AE58" s="165"/>
      <c r="AF58" s="165"/>
      <c r="AG58" s="165"/>
    </row>
    <row r="59" spans="1:33" s="164" customFormat="1" ht="18">
      <c r="A59" s="181"/>
      <c r="B59" s="194" t="s">
        <v>102</v>
      </c>
      <c r="C59" s="193">
        <v>5406</v>
      </c>
      <c r="D59" s="162"/>
      <c r="E59" s="189">
        <f>+IF(+'Intragov-Payment-2017'!N$7=C59,1,0)</f>
        <v>0</v>
      </c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65"/>
      <c r="AB59" s="165"/>
      <c r="AC59" s="165"/>
      <c r="AD59" s="165"/>
      <c r="AE59" s="165"/>
      <c r="AF59" s="165"/>
      <c r="AG59" s="165"/>
    </row>
    <row r="60" spans="1:33" s="164" customFormat="1" ht="18">
      <c r="A60" s="181"/>
      <c r="B60" s="194" t="s">
        <v>103</v>
      </c>
      <c r="C60" s="193">
        <v>5407</v>
      </c>
      <c r="D60" s="162"/>
      <c r="E60" s="189">
        <f>+IF(+'Intragov-Payment-2017'!N$7=C60,1,0)</f>
        <v>0</v>
      </c>
      <c r="P60" s="165"/>
      <c r="Q60" s="165"/>
      <c r="R60" s="165"/>
      <c r="S60" s="165"/>
      <c r="T60" s="165"/>
      <c r="U60" s="165"/>
      <c r="V60" s="165"/>
      <c r="W60" s="165"/>
      <c r="X60" s="165"/>
      <c r="Y60" s="165"/>
      <c r="Z60" s="165"/>
      <c r="AA60" s="165"/>
      <c r="AB60" s="165"/>
      <c r="AC60" s="165"/>
      <c r="AD60" s="165"/>
      <c r="AE60" s="165"/>
      <c r="AF60" s="165"/>
      <c r="AG60" s="165"/>
    </row>
    <row r="61" spans="1:33" s="164" customFormat="1" ht="18">
      <c r="A61" s="181"/>
      <c r="B61" s="194" t="s">
        <v>104</v>
      </c>
      <c r="C61" s="193">
        <v>5408</v>
      </c>
      <c r="D61" s="162"/>
      <c r="E61" s="189">
        <f>+IF(+'Intragov-Payment-2017'!N$7=C61,1,0)</f>
        <v>0</v>
      </c>
      <c r="P61" s="165"/>
      <c r="Q61" s="165"/>
      <c r="R61" s="165"/>
      <c r="S61" s="165"/>
      <c r="T61" s="165"/>
      <c r="U61" s="165"/>
      <c r="V61" s="165"/>
      <c r="W61" s="165"/>
      <c r="X61" s="165"/>
      <c r="Y61" s="165"/>
      <c r="Z61" s="165"/>
      <c r="AA61" s="165"/>
      <c r="AB61" s="165"/>
      <c r="AC61" s="165"/>
      <c r="AD61" s="165"/>
      <c r="AE61" s="165"/>
      <c r="AF61" s="165"/>
      <c r="AG61" s="165"/>
    </row>
    <row r="62" spans="1:33" s="164" customFormat="1" ht="18">
      <c r="A62" s="181"/>
      <c r="B62" s="194" t="s">
        <v>105</v>
      </c>
      <c r="C62" s="193">
        <v>5409</v>
      </c>
      <c r="D62" s="162"/>
      <c r="E62" s="189">
        <f>+IF(+'Intragov-Payment-2017'!N$7=C62,1,0)</f>
        <v>0</v>
      </c>
      <c r="P62" s="165"/>
      <c r="Q62" s="165"/>
      <c r="R62" s="165"/>
      <c r="S62" s="165"/>
      <c r="T62" s="165"/>
      <c r="U62" s="165"/>
      <c r="V62" s="165"/>
      <c r="W62" s="165"/>
      <c r="X62" s="165"/>
      <c r="Y62" s="165"/>
      <c r="Z62" s="165"/>
      <c r="AA62" s="165"/>
      <c r="AB62" s="165"/>
      <c r="AC62" s="165"/>
      <c r="AD62" s="165"/>
      <c r="AE62" s="165"/>
      <c r="AF62" s="165"/>
      <c r="AG62" s="165"/>
    </row>
    <row r="63" spans="1:33" s="164" customFormat="1" ht="18.75" thickBot="1">
      <c r="A63" s="181"/>
      <c r="B63" s="195" t="s">
        <v>106</v>
      </c>
      <c r="C63" s="196">
        <v>5410</v>
      </c>
      <c r="D63" s="162"/>
      <c r="E63" s="197">
        <f>+IF(+'Intragov-Payment-2017'!N$7=C63,1,0)</f>
        <v>0</v>
      </c>
      <c r="P63" s="165"/>
      <c r="Q63" s="165"/>
      <c r="R63" s="165"/>
      <c r="S63" s="165"/>
      <c r="T63" s="165"/>
      <c r="U63" s="165"/>
      <c r="V63" s="165"/>
      <c r="W63" s="165"/>
      <c r="X63" s="165"/>
      <c r="Y63" s="165"/>
      <c r="Z63" s="165"/>
      <c r="AA63" s="165"/>
      <c r="AB63" s="165"/>
      <c r="AC63" s="165"/>
      <c r="AD63" s="165"/>
      <c r="AE63" s="165"/>
      <c r="AF63" s="165"/>
      <c r="AG63" s="165"/>
    </row>
    <row r="64" spans="1:33" s="164" customFormat="1" ht="9" customHeight="1" thickBot="1">
      <c r="A64" s="198"/>
      <c r="B64" s="178"/>
      <c r="C64" s="199"/>
      <c r="D64" s="162"/>
      <c r="E64" s="163"/>
      <c r="P64" s="165"/>
      <c r="Q64" s="165"/>
      <c r="R64" s="165"/>
      <c r="S64" s="165"/>
      <c r="T64" s="165"/>
      <c r="U64" s="165"/>
      <c r="V64" s="165"/>
      <c r="W64" s="165"/>
      <c r="X64" s="165"/>
      <c r="Y64" s="165"/>
      <c r="Z64" s="165"/>
      <c r="AA64" s="165"/>
      <c r="AB64" s="165"/>
      <c r="AC64" s="165"/>
      <c r="AD64" s="165"/>
      <c r="AE64" s="165"/>
      <c r="AF64" s="165"/>
      <c r="AG64" s="165"/>
    </row>
    <row r="65" spans="1:33" s="164" customFormat="1" ht="18">
      <c r="A65" s="181"/>
      <c r="B65" s="182" t="s">
        <v>107</v>
      </c>
      <c r="C65" s="183" t="s">
        <v>108</v>
      </c>
      <c r="D65" s="162"/>
      <c r="E65" s="163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65"/>
      <c r="AA65" s="165"/>
      <c r="AB65" s="165"/>
      <c r="AC65" s="165"/>
      <c r="AD65" s="165"/>
      <c r="AE65" s="165"/>
      <c r="AF65" s="165"/>
      <c r="AG65" s="165"/>
    </row>
    <row r="66" spans="1:33" s="164" customFormat="1" ht="18">
      <c r="A66" s="181"/>
      <c r="B66" s="202" t="s">
        <v>109</v>
      </c>
      <c r="C66" s="203">
        <v>5501</v>
      </c>
      <c r="D66" s="162"/>
      <c r="E66" s="186">
        <f>+IF(+'Intragov-Payment-2017'!N$7=C66,1,0)</f>
        <v>0</v>
      </c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65"/>
      <c r="AA66" s="165"/>
      <c r="AB66" s="165"/>
      <c r="AC66" s="165"/>
      <c r="AD66" s="165"/>
      <c r="AE66" s="165"/>
      <c r="AF66" s="165"/>
      <c r="AG66" s="165"/>
    </row>
    <row r="67" spans="1:33" s="164" customFormat="1" ht="18">
      <c r="A67" s="181"/>
      <c r="B67" s="194" t="s">
        <v>110</v>
      </c>
      <c r="C67" s="193">
        <v>5502</v>
      </c>
      <c r="D67" s="162"/>
      <c r="E67" s="189">
        <f>+IF(+'Intragov-Payment-2017'!N$7=C67,1,0)</f>
        <v>0</v>
      </c>
      <c r="P67" s="165"/>
      <c r="Q67" s="165"/>
      <c r="R67" s="165"/>
      <c r="S67" s="165"/>
      <c r="T67" s="165"/>
      <c r="U67" s="165"/>
      <c r="V67" s="165"/>
      <c r="W67" s="165"/>
      <c r="X67" s="165"/>
      <c r="Y67" s="165"/>
      <c r="Z67" s="165"/>
      <c r="AA67" s="165"/>
      <c r="AB67" s="165"/>
      <c r="AC67" s="165"/>
      <c r="AD67" s="165"/>
      <c r="AE67" s="165"/>
      <c r="AF67" s="165"/>
      <c r="AG67" s="165"/>
    </row>
    <row r="68" spans="1:33" s="164" customFormat="1" ht="18">
      <c r="A68" s="181"/>
      <c r="B68" s="194" t="s">
        <v>111</v>
      </c>
      <c r="C68" s="193">
        <v>5503</v>
      </c>
      <c r="D68" s="162"/>
      <c r="E68" s="189">
        <f>+IF(+'Intragov-Payment-2017'!N$7=C68,1,0)</f>
        <v>0</v>
      </c>
      <c r="P68" s="165"/>
      <c r="Q68" s="165"/>
      <c r="R68" s="165"/>
      <c r="S68" s="165"/>
      <c r="T68" s="165"/>
      <c r="U68" s="165"/>
      <c r="V68" s="165"/>
      <c r="W68" s="165"/>
      <c r="X68" s="165"/>
      <c r="Y68" s="165"/>
      <c r="Z68" s="165"/>
      <c r="AA68" s="165"/>
      <c r="AB68" s="165"/>
      <c r="AC68" s="165"/>
      <c r="AD68" s="165"/>
      <c r="AE68" s="165"/>
      <c r="AF68" s="165"/>
      <c r="AG68" s="165"/>
    </row>
    <row r="69" spans="1:33" s="164" customFormat="1" ht="18">
      <c r="A69" s="181"/>
      <c r="B69" s="200" t="s">
        <v>112</v>
      </c>
      <c r="C69" s="193">
        <v>5504</v>
      </c>
      <c r="D69" s="162"/>
      <c r="E69" s="189">
        <f>+IF(+'Intragov-Payment-2017'!N$7=C69,1,0)</f>
        <v>0</v>
      </c>
      <c r="P69" s="165"/>
      <c r="Q69" s="165"/>
      <c r="R69" s="165"/>
      <c r="S69" s="165"/>
      <c r="T69" s="165"/>
      <c r="U69" s="165"/>
      <c r="V69" s="165"/>
      <c r="W69" s="165"/>
      <c r="X69" s="165"/>
      <c r="Y69" s="165"/>
      <c r="Z69" s="165"/>
      <c r="AA69" s="165"/>
      <c r="AB69" s="165"/>
      <c r="AC69" s="165"/>
      <c r="AD69" s="165"/>
      <c r="AE69" s="165"/>
      <c r="AF69" s="165"/>
      <c r="AG69" s="165"/>
    </row>
    <row r="70" spans="1:33" s="164" customFormat="1" ht="18">
      <c r="A70" s="181"/>
      <c r="B70" s="194" t="s">
        <v>113</v>
      </c>
      <c r="C70" s="193">
        <v>5505</v>
      </c>
      <c r="D70" s="162"/>
      <c r="E70" s="189">
        <f>+IF(+'Intragov-Payment-2017'!N$7=C70,1,0)</f>
        <v>0</v>
      </c>
      <c r="P70" s="165"/>
      <c r="Q70" s="165"/>
      <c r="R70" s="165"/>
      <c r="S70" s="165"/>
      <c r="T70" s="165"/>
      <c r="U70" s="165"/>
      <c r="V70" s="165"/>
      <c r="W70" s="165"/>
      <c r="X70" s="165"/>
      <c r="Y70" s="165"/>
      <c r="Z70" s="165"/>
      <c r="AA70" s="165"/>
      <c r="AB70" s="165"/>
      <c r="AC70" s="165"/>
      <c r="AD70" s="165"/>
      <c r="AE70" s="165"/>
      <c r="AF70" s="165"/>
      <c r="AG70" s="165"/>
    </row>
    <row r="71" spans="1:33" s="164" customFormat="1" ht="18">
      <c r="A71" s="181"/>
      <c r="B71" s="194" t="s">
        <v>114</v>
      </c>
      <c r="C71" s="193">
        <v>5506</v>
      </c>
      <c r="D71" s="162"/>
      <c r="E71" s="189">
        <f>+IF(+'Intragov-Payment-2017'!N$7=C71,1,0)</f>
        <v>0</v>
      </c>
      <c r="P71" s="165"/>
      <c r="Q71" s="165"/>
      <c r="R71" s="165"/>
      <c r="S71" s="165"/>
      <c r="T71" s="165"/>
      <c r="U71" s="165"/>
      <c r="V71" s="165"/>
      <c r="W71" s="165"/>
      <c r="X71" s="165"/>
      <c r="Y71" s="165"/>
      <c r="Z71" s="165"/>
      <c r="AA71" s="165"/>
      <c r="AB71" s="165"/>
      <c r="AC71" s="165"/>
      <c r="AD71" s="165"/>
      <c r="AE71" s="165"/>
      <c r="AF71" s="165"/>
      <c r="AG71" s="165"/>
    </row>
    <row r="72" spans="1:33" s="164" customFormat="1" ht="18">
      <c r="A72" s="181"/>
      <c r="B72" s="194" t="s">
        <v>115</v>
      </c>
      <c r="C72" s="193">
        <v>5507</v>
      </c>
      <c r="D72" s="162"/>
      <c r="E72" s="189">
        <f>+IF(+'Intragov-Payment-2017'!N$7=C72,1,0)</f>
        <v>0</v>
      </c>
      <c r="P72" s="165"/>
      <c r="Q72" s="165"/>
      <c r="R72" s="165"/>
      <c r="S72" s="165"/>
      <c r="T72" s="165"/>
      <c r="U72" s="165"/>
      <c r="V72" s="165"/>
      <c r="W72" s="165"/>
      <c r="X72" s="165"/>
      <c r="Y72" s="165"/>
      <c r="Z72" s="165"/>
      <c r="AA72" s="165"/>
      <c r="AB72" s="165"/>
      <c r="AC72" s="165"/>
      <c r="AD72" s="165"/>
      <c r="AE72" s="165"/>
      <c r="AF72" s="165"/>
      <c r="AG72" s="165"/>
    </row>
    <row r="73" spans="1:33" s="164" customFormat="1" ht="18">
      <c r="A73" s="181"/>
      <c r="B73" s="194" t="s">
        <v>116</v>
      </c>
      <c r="C73" s="193">
        <v>5508</v>
      </c>
      <c r="D73" s="162"/>
      <c r="E73" s="189">
        <f>+IF(+'Intragov-Payment-2017'!N$7=C73,1,0)</f>
        <v>0</v>
      </c>
      <c r="P73" s="165"/>
      <c r="Q73" s="165"/>
      <c r="R73" s="165"/>
      <c r="S73" s="165"/>
      <c r="T73" s="165"/>
      <c r="U73" s="165"/>
      <c r="V73" s="165"/>
      <c r="W73" s="165"/>
      <c r="X73" s="165"/>
      <c r="Y73" s="165"/>
      <c r="Z73" s="165"/>
      <c r="AA73" s="165"/>
      <c r="AB73" s="165"/>
      <c r="AC73" s="165"/>
      <c r="AD73" s="165"/>
      <c r="AE73" s="165"/>
      <c r="AF73" s="165"/>
      <c r="AG73" s="165"/>
    </row>
    <row r="74" spans="1:33" s="164" customFormat="1" ht="18">
      <c r="A74" s="181"/>
      <c r="B74" s="194" t="s">
        <v>117</v>
      </c>
      <c r="C74" s="193">
        <v>5509</v>
      </c>
      <c r="D74" s="162"/>
      <c r="E74" s="189">
        <f>+IF(+'Intragov-Payment-2017'!N$7=C74,1,0)</f>
        <v>0</v>
      </c>
      <c r="P74" s="165"/>
      <c r="Q74" s="165"/>
      <c r="R74" s="165"/>
      <c r="S74" s="165"/>
      <c r="T74" s="165"/>
      <c r="U74" s="165"/>
      <c r="V74" s="165"/>
      <c r="W74" s="165"/>
      <c r="X74" s="165"/>
      <c r="Y74" s="165"/>
      <c r="Z74" s="165"/>
      <c r="AA74" s="165"/>
      <c r="AB74" s="165"/>
      <c r="AC74" s="165"/>
      <c r="AD74" s="165"/>
      <c r="AE74" s="165"/>
      <c r="AF74" s="165"/>
      <c r="AG74" s="165"/>
    </row>
    <row r="75" spans="1:33" s="164" customFormat="1" ht="18">
      <c r="A75" s="181"/>
      <c r="B75" s="194" t="s">
        <v>118</v>
      </c>
      <c r="C75" s="193">
        <v>5510</v>
      </c>
      <c r="D75" s="162"/>
      <c r="E75" s="189">
        <f>+IF(+'Intragov-Payment-2017'!N$7=C75,1,0)</f>
        <v>0</v>
      </c>
      <c r="P75" s="165"/>
      <c r="Q75" s="165"/>
      <c r="R75" s="165"/>
      <c r="S75" s="165"/>
      <c r="T75" s="165"/>
      <c r="U75" s="165"/>
      <c r="V75" s="165"/>
      <c r="W75" s="165"/>
      <c r="X75" s="165"/>
      <c r="Y75" s="165"/>
      <c r="Z75" s="165"/>
      <c r="AA75" s="165"/>
      <c r="AB75" s="165"/>
      <c r="AC75" s="165"/>
      <c r="AD75" s="165"/>
      <c r="AE75" s="165"/>
      <c r="AF75" s="165"/>
      <c r="AG75" s="165"/>
    </row>
    <row r="76" spans="1:33" s="164" customFormat="1" ht="18.75" thickBot="1">
      <c r="A76" s="181"/>
      <c r="B76" s="195" t="s">
        <v>119</v>
      </c>
      <c r="C76" s="196">
        <v>5511</v>
      </c>
      <c r="D76" s="162"/>
      <c r="E76" s="197">
        <f>+IF(+'Intragov-Payment-2017'!N$7=C76,1,0)</f>
        <v>0</v>
      </c>
      <c r="P76" s="165"/>
      <c r="Q76" s="165"/>
      <c r="R76" s="165"/>
      <c r="S76" s="165"/>
      <c r="T76" s="165"/>
      <c r="U76" s="165"/>
      <c r="V76" s="165"/>
      <c r="W76" s="165"/>
      <c r="X76" s="165"/>
      <c r="Y76" s="165"/>
      <c r="Z76" s="165"/>
      <c r="AA76" s="165"/>
      <c r="AB76" s="165"/>
      <c r="AC76" s="165"/>
      <c r="AD76" s="165"/>
      <c r="AE76" s="165"/>
      <c r="AF76" s="165"/>
      <c r="AG76" s="165"/>
    </row>
    <row r="77" spans="1:33" s="164" customFormat="1" ht="9" customHeight="1" thickBot="1">
      <c r="A77" s="198"/>
      <c r="B77" s="178"/>
      <c r="C77" s="199"/>
      <c r="D77" s="162"/>
      <c r="E77" s="163"/>
      <c r="P77" s="165"/>
      <c r="Q77" s="165"/>
      <c r="R77" s="165"/>
      <c r="S77" s="165"/>
      <c r="T77" s="165"/>
      <c r="U77" s="165"/>
      <c r="V77" s="165"/>
      <c r="W77" s="165"/>
      <c r="X77" s="165"/>
      <c r="Y77" s="165"/>
      <c r="Z77" s="165"/>
      <c r="AA77" s="165"/>
      <c r="AB77" s="165"/>
      <c r="AC77" s="165"/>
      <c r="AD77" s="165"/>
      <c r="AE77" s="165"/>
      <c r="AF77" s="165"/>
      <c r="AG77" s="165"/>
    </row>
    <row r="78" spans="1:33" s="164" customFormat="1" ht="18">
      <c r="A78" s="181"/>
      <c r="B78" s="182" t="s">
        <v>120</v>
      </c>
      <c r="C78" s="183" t="s">
        <v>121</v>
      </c>
      <c r="D78" s="162"/>
      <c r="E78" s="163"/>
      <c r="P78" s="165"/>
      <c r="Q78" s="165"/>
      <c r="R78" s="165"/>
      <c r="S78" s="165"/>
      <c r="T78" s="165"/>
      <c r="U78" s="165"/>
      <c r="V78" s="165"/>
      <c r="W78" s="165"/>
      <c r="X78" s="165"/>
      <c r="Y78" s="165"/>
      <c r="Z78" s="165"/>
      <c r="AA78" s="165"/>
      <c r="AB78" s="165"/>
      <c r="AC78" s="165"/>
      <c r="AD78" s="165"/>
      <c r="AE78" s="165"/>
      <c r="AF78" s="165"/>
      <c r="AG78" s="165"/>
    </row>
    <row r="79" spans="1:33" s="164" customFormat="1" ht="18">
      <c r="A79" s="181"/>
      <c r="B79" s="202" t="s">
        <v>122</v>
      </c>
      <c r="C79" s="203">
        <v>5601</v>
      </c>
      <c r="D79" s="162"/>
      <c r="E79" s="186">
        <f>+IF(+'Intragov-Payment-2017'!N$7=C79,1,0)</f>
        <v>0</v>
      </c>
      <c r="P79" s="165"/>
      <c r="Q79" s="165"/>
      <c r="R79" s="165"/>
      <c r="S79" s="165"/>
      <c r="T79" s="165"/>
      <c r="U79" s="165"/>
      <c r="V79" s="165"/>
      <c r="W79" s="165"/>
      <c r="X79" s="165"/>
      <c r="Y79" s="165"/>
      <c r="Z79" s="165"/>
      <c r="AA79" s="165"/>
      <c r="AB79" s="165"/>
      <c r="AC79" s="165"/>
      <c r="AD79" s="165"/>
      <c r="AE79" s="165"/>
      <c r="AF79" s="165"/>
      <c r="AG79" s="165"/>
    </row>
    <row r="80" spans="1:33" s="164" customFormat="1" ht="18">
      <c r="A80" s="181"/>
      <c r="B80" s="194" t="s">
        <v>123</v>
      </c>
      <c r="C80" s="193">
        <v>5602</v>
      </c>
      <c r="D80" s="162"/>
      <c r="E80" s="189">
        <f>+IF(+'Intragov-Payment-2017'!N$7=C80,1,0)</f>
        <v>0</v>
      </c>
      <c r="P80" s="165"/>
      <c r="Q80" s="165"/>
      <c r="R80" s="165"/>
      <c r="S80" s="165"/>
      <c r="T80" s="165"/>
      <c r="U80" s="165"/>
      <c r="V80" s="165"/>
      <c r="W80" s="165"/>
      <c r="X80" s="165"/>
      <c r="Y80" s="165"/>
      <c r="Z80" s="165"/>
      <c r="AA80" s="165"/>
      <c r="AB80" s="165"/>
      <c r="AC80" s="165"/>
      <c r="AD80" s="165"/>
      <c r="AE80" s="165"/>
      <c r="AF80" s="165"/>
      <c r="AG80" s="165"/>
    </row>
    <row r="81" spans="1:33" s="164" customFormat="1" ht="18">
      <c r="A81" s="181"/>
      <c r="B81" s="200" t="s">
        <v>124</v>
      </c>
      <c r="C81" s="193">
        <v>5603</v>
      </c>
      <c r="D81" s="162"/>
      <c r="E81" s="189">
        <f>+IF(+'Intragov-Payment-2017'!N$7=C81,1,0)</f>
        <v>0</v>
      </c>
      <c r="P81" s="165"/>
      <c r="Q81" s="165"/>
      <c r="R81" s="165"/>
      <c r="S81" s="165"/>
      <c r="T81" s="165"/>
      <c r="U81" s="165"/>
      <c r="V81" s="165"/>
      <c r="W81" s="165"/>
      <c r="X81" s="165"/>
      <c r="Y81" s="165"/>
      <c r="Z81" s="165"/>
      <c r="AA81" s="165"/>
      <c r="AB81" s="165"/>
      <c r="AC81" s="165"/>
      <c r="AD81" s="165"/>
      <c r="AE81" s="165"/>
      <c r="AF81" s="165"/>
      <c r="AG81" s="165"/>
    </row>
    <row r="82" spans="1:33" s="164" customFormat="1" ht="18.75" hidden="1">
      <c r="A82" s="181"/>
      <c r="B82" s="205" t="s">
        <v>125</v>
      </c>
      <c r="C82" s="206">
        <v>5604</v>
      </c>
      <c r="D82" s="162"/>
      <c r="E82" s="189">
        <f>+IF(+'Intragov-Payment-2017'!N$7=C82,1,0)</f>
        <v>0</v>
      </c>
      <c r="P82" s="165"/>
      <c r="Q82" s="165"/>
      <c r="R82" s="165"/>
      <c r="S82" s="165"/>
      <c r="T82" s="165"/>
      <c r="U82" s="165"/>
      <c r="V82" s="165"/>
      <c r="W82" s="165"/>
      <c r="X82" s="165"/>
      <c r="Y82" s="165"/>
      <c r="Z82" s="165"/>
      <c r="AA82" s="165"/>
      <c r="AB82" s="165"/>
      <c r="AC82" s="165"/>
      <c r="AD82" s="165"/>
      <c r="AE82" s="165"/>
      <c r="AF82" s="165"/>
      <c r="AG82" s="165"/>
    </row>
    <row r="83" spans="1:33" s="164" customFormat="1" ht="18">
      <c r="A83" s="181"/>
      <c r="B83" s="194" t="s">
        <v>126</v>
      </c>
      <c r="C83" s="193">
        <v>5605</v>
      </c>
      <c r="D83" s="162"/>
      <c r="E83" s="189">
        <f>+IF(+'Intragov-Payment-2017'!N$7=C83,1,0)</f>
        <v>0</v>
      </c>
      <c r="P83" s="165"/>
      <c r="Q83" s="165"/>
      <c r="R83" s="165"/>
      <c r="S83" s="165"/>
      <c r="T83" s="165"/>
      <c r="U83" s="165"/>
      <c r="V83" s="165"/>
      <c r="W83" s="165"/>
      <c r="X83" s="165"/>
      <c r="Y83" s="165"/>
      <c r="Z83" s="165"/>
      <c r="AA83" s="165"/>
      <c r="AB83" s="165"/>
      <c r="AC83" s="165"/>
      <c r="AD83" s="165"/>
      <c r="AE83" s="165"/>
      <c r="AF83" s="165"/>
      <c r="AG83" s="165"/>
    </row>
    <row r="84" spans="1:33" s="164" customFormat="1" ht="18">
      <c r="A84" s="181"/>
      <c r="B84" s="194" t="s">
        <v>127</v>
      </c>
      <c r="C84" s="193">
        <v>5606</v>
      </c>
      <c r="D84" s="162"/>
      <c r="E84" s="189">
        <f>+IF(+'Intragov-Payment-2017'!N$7=C84,1,0)</f>
        <v>0</v>
      </c>
      <c r="P84" s="165"/>
      <c r="Q84" s="165"/>
      <c r="R84" s="165"/>
      <c r="S84" s="165"/>
      <c r="T84" s="165"/>
      <c r="U84" s="165"/>
      <c r="V84" s="165"/>
      <c r="W84" s="165"/>
      <c r="X84" s="165"/>
      <c r="Y84" s="165"/>
      <c r="Z84" s="165"/>
      <c r="AA84" s="165"/>
      <c r="AB84" s="165"/>
      <c r="AC84" s="165"/>
      <c r="AD84" s="165"/>
      <c r="AE84" s="165"/>
      <c r="AF84" s="165"/>
      <c r="AG84" s="165"/>
    </row>
    <row r="85" spans="1:33" s="164" customFormat="1" ht="18">
      <c r="A85" s="181"/>
      <c r="B85" s="194" t="s">
        <v>128</v>
      </c>
      <c r="C85" s="193">
        <v>5607</v>
      </c>
      <c r="D85" s="162"/>
      <c r="E85" s="189">
        <f>+IF(+'Intragov-Payment-2017'!N$7=C85,1,0)</f>
        <v>0</v>
      </c>
      <c r="P85" s="165"/>
      <c r="Q85" s="165"/>
      <c r="R85" s="165"/>
      <c r="S85" s="165"/>
      <c r="T85" s="165"/>
      <c r="U85" s="165"/>
      <c r="V85" s="165"/>
      <c r="W85" s="165"/>
      <c r="X85" s="165"/>
      <c r="Y85" s="165"/>
      <c r="Z85" s="165"/>
      <c r="AA85" s="165"/>
      <c r="AB85" s="165"/>
      <c r="AC85" s="165"/>
      <c r="AD85" s="165"/>
      <c r="AE85" s="165"/>
      <c r="AF85" s="165"/>
      <c r="AG85" s="165"/>
    </row>
    <row r="86" spans="1:33" s="164" customFormat="1" ht="18">
      <c r="A86" s="181"/>
      <c r="B86" s="194" t="s">
        <v>129</v>
      </c>
      <c r="C86" s="193">
        <v>5608</v>
      </c>
      <c r="D86" s="162"/>
      <c r="E86" s="189">
        <f>+IF(+'Intragov-Payment-2017'!N$7=C86,1,0)</f>
        <v>0</v>
      </c>
      <c r="P86" s="165"/>
      <c r="Q86" s="165"/>
      <c r="R86" s="165"/>
      <c r="S86" s="165"/>
      <c r="T86" s="165"/>
      <c r="U86" s="165"/>
      <c r="V86" s="165"/>
      <c r="W86" s="165"/>
      <c r="X86" s="165"/>
      <c r="Y86" s="165"/>
      <c r="Z86" s="165"/>
      <c r="AA86" s="165"/>
      <c r="AB86" s="165"/>
      <c r="AC86" s="165"/>
      <c r="AD86" s="165"/>
      <c r="AE86" s="165"/>
      <c r="AF86" s="165"/>
      <c r="AG86" s="165"/>
    </row>
    <row r="87" spans="1:33" s="164" customFormat="1" ht="18">
      <c r="A87" s="181"/>
      <c r="B87" s="194" t="s">
        <v>130</v>
      </c>
      <c r="C87" s="193">
        <v>5609</v>
      </c>
      <c r="D87" s="162"/>
      <c r="E87" s="189">
        <f>+IF(+'Intragov-Payment-2017'!N$7=C87,1,0)</f>
        <v>0</v>
      </c>
      <c r="P87" s="165"/>
      <c r="Q87" s="165"/>
      <c r="R87" s="165"/>
      <c r="S87" s="165"/>
      <c r="T87" s="165"/>
      <c r="U87" s="165"/>
      <c r="V87" s="165"/>
      <c r="W87" s="165"/>
      <c r="X87" s="165"/>
      <c r="Y87" s="165"/>
      <c r="Z87" s="165"/>
      <c r="AA87" s="165"/>
      <c r="AB87" s="165"/>
      <c r="AC87" s="165"/>
      <c r="AD87" s="165"/>
      <c r="AE87" s="165"/>
      <c r="AF87" s="165"/>
      <c r="AG87" s="165"/>
    </row>
    <row r="88" spans="1:33" s="164" customFormat="1" ht="18">
      <c r="A88" s="181"/>
      <c r="B88" s="194" t="s">
        <v>131</v>
      </c>
      <c r="C88" s="193">
        <v>5610</v>
      </c>
      <c r="D88" s="162"/>
      <c r="E88" s="189">
        <f>+IF(+'Intragov-Payment-2017'!N$7=C88,1,0)</f>
        <v>0</v>
      </c>
      <c r="P88" s="165"/>
      <c r="Q88" s="165"/>
      <c r="R88" s="165"/>
      <c r="S88" s="165"/>
      <c r="T88" s="165"/>
      <c r="U88" s="165"/>
      <c r="V88" s="165"/>
      <c r="W88" s="165"/>
      <c r="X88" s="165"/>
      <c r="Y88" s="165"/>
      <c r="Z88" s="165"/>
      <c r="AA88" s="165"/>
      <c r="AB88" s="165"/>
      <c r="AC88" s="165"/>
      <c r="AD88" s="165"/>
      <c r="AE88" s="165"/>
      <c r="AF88" s="165"/>
      <c r="AG88" s="165"/>
    </row>
    <row r="89" spans="1:33" s="164" customFormat="1" ht="18.75" thickBot="1">
      <c r="A89" s="181"/>
      <c r="B89" s="195" t="s">
        <v>132</v>
      </c>
      <c r="C89" s="196">
        <v>5611</v>
      </c>
      <c r="D89" s="162"/>
      <c r="E89" s="197">
        <f>+IF(+'Intragov-Payment-2017'!N$7=C89,1,0)</f>
        <v>0</v>
      </c>
      <c r="P89" s="165"/>
      <c r="Q89" s="165"/>
      <c r="R89" s="165"/>
      <c r="S89" s="165"/>
      <c r="T89" s="165"/>
      <c r="U89" s="165"/>
      <c r="V89" s="165"/>
      <c r="W89" s="165"/>
      <c r="X89" s="165"/>
      <c r="Y89" s="165"/>
      <c r="Z89" s="165"/>
      <c r="AA89" s="165"/>
      <c r="AB89" s="165"/>
      <c r="AC89" s="165"/>
      <c r="AD89" s="165"/>
      <c r="AE89" s="165"/>
      <c r="AF89" s="165"/>
      <c r="AG89" s="165"/>
    </row>
    <row r="90" spans="1:33" s="164" customFormat="1" ht="9" customHeight="1" thickBot="1">
      <c r="A90" s="198"/>
      <c r="B90" s="178"/>
      <c r="C90" s="199"/>
      <c r="D90" s="162"/>
      <c r="E90" s="163"/>
      <c r="P90" s="165"/>
      <c r="Q90" s="165"/>
      <c r="R90" s="165"/>
      <c r="S90" s="165"/>
      <c r="T90" s="165"/>
      <c r="U90" s="165"/>
      <c r="V90" s="165"/>
      <c r="W90" s="165"/>
      <c r="X90" s="165"/>
      <c r="Y90" s="165"/>
      <c r="Z90" s="165"/>
      <c r="AA90" s="165"/>
      <c r="AB90" s="165"/>
      <c r="AC90" s="165"/>
      <c r="AD90" s="165"/>
      <c r="AE90" s="165"/>
      <c r="AF90" s="165"/>
      <c r="AG90" s="165"/>
    </row>
    <row r="91" spans="1:33" s="164" customFormat="1" ht="18">
      <c r="A91" s="181"/>
      <c r="B91" s="182" t="s">
        <v>133</v>
      </c>
      <c r="C91" s="183" t="s">
        <v>134</v>
      </c>
      <c r="D91" s="162"/>
      <c r="E91" s="163"/>
      <c r="P91" s="165"/>
      <c r="Q91" s="165"/>
      <c r="R91" s="165"/>
      <c r="S91" s="165"/>
      <c r="T91" s="165"/>
      <c r="U91" s="165"/>
      <c r="V91" s="165"/>
      <c r="W91" s="165"/>
      <c r="X91" s="165"/>
      <c r="Y91" s="165"/>
      <c r="Z91" s="165"/>
      <c r="AA91" s="165"/>
      <c r="AB91" s="165"/>
      <c r="AC91" s="165"/>
      <c r="AD91" s="165"/>
      <c r="AE91" s="165"/>
      <c r="AF91" s="165"/>
      <c r="AG91" s="165"/>
    </row>
    <row r="92" spans="1:33" s="164" customFormat="1" ht="18">
      <c r="A92" s="181"/>
      <c r="B92" s="204" t="s">
        <v>135</v>
      </c>
      <c r="C92" s="203">
        <v>5701</v>
      </c>
      <c r="D92" s="162"/>
      <c r="E92" s="186">
        <f>+IF(+'Intragov-Payment-2017'!N$7=C92,1,0)</f>
        <v>0</v>
      </c>
      <c r="P92" s="165"/>
      <c r="Q92" s="165"/>
      <c r="R92" s="165"/>
      <c r="S92" s="165"/>
      <c r="T92" s="165"/>
      <c r="U92" s="165"/>
      <c r="V92" s="165"/>
      <c r="W92" s="165"/>
      <c r="X92" s="165"/>
      <c r="Y92" s="165"/>
      <c r="Z92" s="165"/>
      <c r="AA92" s="165"/>
      <c r="AB92" s="165"/>
      <c r="AC92" s="165"/>
      <c r="AD92" s="165"/>
      <c r="AE92" s="165"/>
      <c r="AF92" s="165"/>
      <c r="AG92" s="165"/>
    </row>
    <row r="93" spans="1:33" s="164" customFormat="1" ht="18">
      <c r="A93" s="181"/>
      <c r="B93" s="194" t="s">
        <v>136</v>
      </c>
      <c r="C93" s="193">
        <v>5702</v>
      </c>
      <c r="D93" s="162"/>
      <c r="E93" s="189">
        <f>+IF(+'Intragov-Payment-2017'!N$7=C93,1,0)</f>
        <v>0</v>
      </c>
      <c r="P93" s="165"/>
      <c r="Q93" s="165"/>
      <c r="R93" s="165"/>
      <c r="S93" s="165"/>
      <c r="T93" s="165"/>
      <c r="U93" s="165"/>
      <c r="V93" s="165"/>
      <c r="W93" s="165"/>
      <c r="X93" s="165"/>
      <c r="Y93" s="165"/>
      <c r="Z93" s="165"/>
      <c r="AA93" s="165"/>
      <c r="AB93" s="165"/>
      <c r="AC93" s="165"/>
      <c r="AD93" s="165"/>
      <c r="AE93" s="165"/>
      <c r="AF93" s="165"/>
      <c r="AG93" s="165"/>
    </row>
    <row r="94" spans="1:33" s="164" customFormat="1" ht="18">
      <c r="A94" s="181"/>
      <c r="B94" s="194" t="s">
        <v>137</v>
      </c>
      <c r="C94" s="193">
        <v>5703</v>
      </c>
      <c r="D94" s="162"/>
      <c r="E94" s="189">
        <f>+IF(+'Intragov-Payment-2017'!N$7=C94,1,0)</f>
        <v>0</v>
      </c>
      <c r="P94" s="165"/>
      <c r="Q94" s="165"/>
      <c r="R94" s="165"/>
      <c r="S94" s="165"/>
      <c r="T94" s="165"/>
      <c r="U94" s="165"/>
      <c r="V94" s="165"/>
      <c r="W94" s="165"/>
      <c r="X94" s="165"/>
      <c r="Y94" s="165"/>
      <c r="Z94" s="165"/>
      <c r="AA94" s="165"/>
      <c r="AB94" s="165"/>
      <c r="AC94" s="165"/>
      <c r="AD94" s="165"/>
      <c r="AE94" s="165"/>
      <c r="AF94" s="165"/>
      <c r="AG94" s="165"/>
    </row>
    <row r="95" spans="1:33" s="164" customFormat="1" ht="18.75" thickBot="1">
      <c r="A95" s="181"/>
      <c r="B95" s="195" t="s">
        <v>138</v>
      </c>
      <c r="C95" s="196">
        <v>5704</v>
      </c>
      <c r="D95" s="162"/>
      <c r="E95" s="197">
        <f>+IF(+'Intragov-Payment-2017'!N$7=C95,1,0)</f>
        <v>0</v>
      </c>
      <c r="P95" s="165"/>
      <c r="Q95" s="165"/>
      <c r="R95" s="165"/>
      <c r="S95" s="165"/>
      <c r="T95" s="165"/>
      <c r="U95" s="165"/>
      <c r="V95" s="165"/>
      <c r="W95" s="165"/>
      <c r="X95" s="165"/>
      <c r="Y95" s="165"/>
      <c r="Z95" s="165"/>
      <c r="AA95" s="165"/>
      <c r="AB95" s="165"/>
      <c r="AC95" s="165"/>
      <c r="AD95" s="165"/>
      <c r="AE95" s="165"/>
      <c r="AF95" s="165"/>
      <c r="AG95" s="165"/>
    </row>
    <row r="96" spans="1:33" s="164" customFormat="1" ht="9" customHeight="1" thickBot="1">
      <c r="A96" s="198"/>
      <c r="B96" s="178"/>
      <c r="C96" s="199"/>
      <c r="D96" s="162"/>
      <c r="E96" s="163"/>
      <c r="P96" s="165"/>
      <c r="Q96" s="165"/>
      <c r="R96" s="165"/>
      <c r="S96" s="165"/>
      <c r="T96" s="165"/>
      <c r="U96" s="165"/>
      <c r="V96" s="165"/>
      <c r="W96" s="165"/>
      <c r="X96" s="165"/>
      <c r="Y96" s="165"/>
      <c r="Z96" s="165"/>
      <c r="AA96" s="165"/>
      <c r="AB96" s="165"/>
      <c r="AC96" s="165"/>
      <c r="AD96" s="165"/>
      <c r="AE96" s="165"/>
      <c r="AF96" s="165"/>
      <c r="AG96" s="165"/>
    </row>
    <row r="97" spans="1:33" s="164" customFormat="1" ht="18">
      <c r="A97" s="181"/>
      <c r="B97" s="182" t="s">
        <v>139</v>
      </c>
      <c r="C97" s="183" t="s">
        <v>140</v>
      </c>
      <c r="D97" s="162"/>
      <c r="E97" s="163"/>
      <c r="P97" s="165"/>
      <c r="Q97" s="165"/>
      <c r="R97" s="165"/>
      <c r="S97" s="165"/>
      <c r="T97" s="165"/>
      <c r="U97" s="165"/>
      <c r="V97" s="165"/>
      <c r="W97" s="165"/>
      <c r="X97" s="165"/>
      <c r="Y97" s="165"/>
      <c r="Z97" s="165"/>
      <c r="AA97" s="165"/>
      <c r="AB97" s="165"/>
      <c r="AC97" s="165"/>
      <c r="AD97" s="165"/>
      <c r="AE97" s="165"/>
      <c r="AF97" s="165"/>
      <c r="AG97" s="165"/>
    </row>
    <row r="98" spans="1:33" s="164" customFormat="1" ht="18">
      <c r="A98" s="181"/>
      <c r="B98" s="202" t="s">
        <v>141</v>
      </c>
      <c r="C98" s="203">
        <v>5801</v>
      </c>
      <c r="D98" s="162"/>
      <c r="E98" s="186">
        <f>+IF(+'Intragov-Payment-2017'!N$7=C98,1,0)</f>
        <v>0</v>
      </c>
      <c r="P98" s="165"/>
      <c r="Q98" s="165"/>
      <c r="R98" s="165"/>
      <c r="S98" s="165"/>
      <c r="T98" s="165"/>
      <c r="U98" s="165"/>
      <c r="V98" s="165"/>
      <c r="W98" s="165"/>
      <c r="X98" s="165"/>
      <c r="Y98" s="165"/>
      <c r="Z98" s="165"/>
      <c r="AA98" s="165"/>
      <c r="AB98" s="165"/>
      <c r="AC98" s="165"/>
      <c r="AD98" s="165"/>
      <c r="AE98" s="165"/>
      <c r="AF98" s="165"/>
      <c r="AG98" s="165"/>
    </row>
    <row r="99" spans="1:33" s="164" customFormat="1" ht="18">
      <c r="A99" s="181"/>
      <c r="B99" s="194" t="s">
        <v>142</v>
      </c>
      <c r="C99" s="193">
        <v>5802</v>
      </c>
      <c r="D99" s="162"/>
      <c r="E99" s="189">
        <f>+IF(+'Intragov-Payment-2017'!N$7=C99,1,0)</f>
        <v>0</v>
      </c>
      <c r="P99" s="165"/>
      <c r="Q99" s="165"/>
      <c r="R99" s="165"/>
      <c r="S99" s="165"/>
      <c r="T99" s="165"/>
      <c r="U99" s="165"/>
      <c r="V99" s="165"/>
      <c r="W99" s="165"/>
      <c r="X99" s="165"/>
      <c r="Y99" s="165"/>
      <c r="Z99" s="165"/>
      <c r="AA99" s="165"/>
      <c r="AB99" s="165"/>
      <c r="AC99" s="165"/>
      <c r="AD99" s="165"/>
      <c r="AE99" s="165"/>
      <c r="AF99" s="165"/>
      <c r="AG99" s="165"/>
    </row>
    <row r="100" spans="1:33" s="164" customFormat="1" ht="18">
      <c r="A100" s="181"/>
      <c r="B100" s="200" t="s">
        <v>143</v>
      </c>
      <c r="C100" s="193">
        <v>5803</v>
      </c>
      <c r="D100" s="162"/>
      <c r="E100" s="189">
        <f>+IF(+'Intragov-Payment-2017'!N$7=C100,1,0)</f>
        <v>0</v>
      </c>
      <c r="P100" s="165"/>
      <c r="Q100" s="165"/>
      <c r="R100" s="165"/>
      <c r="S100" s="165"/>
      <c r="T100" s="165"/>
      <c r="U100" s="165"/>
      <c r="V100" s="165"/>
      <c r="W100" s="165"/>
      <c r="X100" s="165"/>
      <c r="Y100" s="165"/>
      <c r="Z100" s="165"/>
      <c r="AA100" s="165"/>
      <c r="AB100" s="165"/>
      <c r="AC100" s="165"/>
      <c r="AD100" s="165"/>
      <c r="AE100" s="165"/>
      <c r="AF100" s="165"/>
      <c r="AG100" s="165"/>
    </row>
    <row r="101" spans="1:33" s="164" customFormat="1" ht="18">
      <c r="A101" s="181"/>
      <c r="B101" s="207" t="s">
        <v>144</v>
      </c>
      <c r="C101" s="193">
        <v>5804</v>
      </c>
      <c r="D101" s="162"/>
      <c r="E101" s="189">
        <f>+IF(+'Intragov-Payment-2017'!N$7=C101,1,0)</f>
        <v>0</v>
      </c>
      <c r="P101" s="165"/>
      <c r="Q101" s="165"/>
      <c r="R101" s="165"/>
      <c r="S101" s="165"/>
      <c r="T101" s="165"/>
      <c r="U101" s="165"/>
      <c r="V101" s="165"/>
      <c r="W101" s="165"/>
      <c r="X101" s="165"/>
      <c r="Y101" s="165"/>
      <c r="Z101" s="165"/>
      <c r="AA101" s="165"/>
      <c r="AB101" s="165"/>
      <c r="AC101" s="165"/>
      <c r="AD101" s="165"/>
      <c r="AE101" s="165"/>
      <c r="AF101" s="165"/>
      <c r="AG101" s="165"/>
    </row>
    <row r="102" spans="1:33" s="164" customFormat="1" ht="18">
      <c r="A102" s="181"/>
      <c r="B102" s="194" t="s">
        <v>145</v>
      </c>
      <c r="C102" s="193">
        <v>5805</v>
      </c>
      <c r="D102" s="162"/>
      <c r="E102" s="189">
        <f>+IF(+'Intragov-Payment-2017'!N$7=C102,1,0)</f>
        <v>0</v>
      </c>
      <c r="P102" s="165"/>
      <c r="Q102" s="165"/>
      <c r="R102" s="165"/>
      <c r="S102" s="165"/>
      <c r="T102" s="165"/>
      <c r="U102" s="165"/>
      <c r="V102" s="165"/>
      <c r="W102" s="165"/>
      <c r="X102" s="165"/>
      <c r="Y102" s="165"/>
      <c r="Z102" s="165"/>
      <c r="AA102" s="165"/>
      <c r="AB102" s="165"/>
      <c r="AC102" s="165"/>
      <c r="AD102" s="165"/>
      <c r="AE102" s="165"/>
      <c r="AF102" s="165"/>
      <c r="AG102" s="165"/>
    </row>
    <row r="103" spans="1:33" s="164" customFormat="1" ht="18">
      <c r="A103" s="181"/>
      <c r="B103" s="194" t="s">
        <v>146</v>
      </c>
      <c r="C103" s="193">
        <v>5806</v>
      </c>
      <c r="D103" s="162"/>
      <c r="E103" s="189">
        <f>+IF(+'Intragov-Payment-2017'!N$7=C103,1,0)</f>
        <v>0</v>
      </c>
      <c r="P103" s="165"/>
      <c r="Q103" s="165"/>
      <c r="R103" s="165"/>
      <c r="S103" s="165"/>
      <c r="T103" s="165"/>
      <c r="U103" s="165"/>
      <c r="V103" s="165"/>
      <c r="W103" s="165"/>
      <c r="X103" s="165"/>
      <c r="Y103" s="165"/>
      <c r="Z103" s="165"/>
      <c r="AA103" s="165"/>
      <c r="AB103" s="165"/>
      <c r="AC103" s="165"/>
      <c r="AD103" s="165"/>
      <c r="AE103" s="165"/>
      <c r="AF103" s="165"/>
      <c r="AG103" s="165"/>
    </row>
    <row r="104" spans="1:33" s="164" customFormat="1" ht="18">
      <c r="A104" s="181"/>
      <c r="B104" s="194" t="s">
        <v>147</v>
      </c>
      <c r="C104" s="193">
        <v>5807</v>
      </c>
      <c r="D104" s="162"/>
      <c r="E104" s="189">
        <f>+IF(+'Intragov-Payment-2017'!N$7=C104,1,0)</f>
        <v>0</v>
      </c>
      <c r="P104" s="165"/>
      <c r="Q104" s="165"/>
      <c r="R104" s="165"/>
      <c r="S104" s="165"/>
      <c r="T104" s="165"/>
      <c r="U104" s="165"/>
      <c r="V104" s="165"/>
      <c r="W104" s="165"/>
      <c r="X104" s="165"/>
      <c r="Y104" s="165"/>
      <c r="Z104" s="165"/>
      <c r="AA104" s="165"/>
      <c r="AB104" s="165"/>
      <c r="AC104" s="165"/>
      <c r="AD104" s="165"/>
      <c r="AE104" s="165"/>
      <c r="AF104" s="165"/>
      <c r="AG104" s="165"/>
    </row>
    <row r="105" spans="1:33" s="164" customFormat="1" ht="18.75" thickBot="1">
      <c r="A105" s="181"/>
      <c r="B105" s="195" t="s">
        <v>148</v>
      </c>
      <c r="C105" s="196">
        <v>5808</v>
      </c>
      <c r="D105" s="162"/>
      <c r="E105" s="197">
        <f>+IF(+'Intragov-Payment-2017'!N$7=C105,1,0)</f>
        <v>0</v>
      </c>
      <c r="P105" s="165"/>
      <c r="Q105" s="165"/>
      <c r="R105" s="165"/>
      <c r="S105" s="165"/>
      <c r="T105" s="165"/>
      <c r="U105" s="165"/>
      <c r="V105" s="165"/>
      <c r="W105" s="165"/>
      <c r="X105" s="165"/>
      <c r="Y105" s="165"/>
      <c r="Z105" s="165"/>
      <c r="AA105" s="165"/>
      <c r="AB105" s="165"/>
      <c r="AC105" s="165"/>
      <c r="AD105" s="165"/>
      <c r="AE105" s="165"/>
      <c r="AF105" s="165"/>
      <c r="AG105" s="165"/>
    </row>
    <row r="106" spans="1:33" s="164" customFormat="1" ht="9" customHeight="1" thickBot="1">
      <c r="A106" s="198"/>
      <c r="B106" s="178"/>
      <c r="C106" s="199"/>
      <c r="D106" s="162"/>
      <c r="E106" s="163"/>
      <c r="P106" s="165"/>
      <c r="Q106" s="165"/>
      <c r="R106" s="165"/>
      <c r="S106" s="165"/>
      <c r="T106" s="165"/>
      <c r="U106" s="165"/>
      <c r="V106" s="165"/>
      <c r="W106" s="165"/>
      <c r="X106" s="165"/>
      <c r="Y106" s="165"/>
      <c r="Z106" s="165"/>
      <c r="AA106" s="165"/>
      <c r="AB106" s="165"/>
      <c r="AC106" s="165"/>
      <c r="AD106" s="165"/>
      <c r="AE106" s="165"/>
      <c r="AF106" s="165"/>
      <c r="AG106" s="165"/>
    </row>
    <row r="107" spans="1:33" s="164" customFormat="1" ht="18">
      <c r="A107" s="181"/>
      <c r="B107" s="182" t="s">
        <v>149</v>
      </c>
      <c r="C107" s="183" t="s">
        <v>150</v>
      </c>
      <c r="D107" s="162"/>
      <c r="E107" s="163"/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  <c r="Z107" s="165"/>
      <c r="AA107" s="165"/>
      <c r="AB107" s="165"/>
      <c r="AC107" s="165"/>
      <c r="AD107" s="165"/>
      <c r="AE107" s="165"/>
      <c r="AF107" s="165"/>
      <c r="AG107" s="165"/>
    </row>
    <row r="108" spans="1:33" s="164" customFormat="1" ht="18">
      <c r="A108" s="181"/>
      <c r="B108" s="202" t="s">
        <v>151</v>
      </c>
      <c r="C108" s="203">
        <v>5901</v>
      </c>
      <c r="D108" s="162"/>
      <c r="E108" s="186">
        <f>+IF(+'Intragov-Payment-2017'!N$7=C108,1,0)</f>
        <v>0</v>
      </c>
      <c r="P108" s="165"/>
      <c r="Q108" s="165"/>
      <c r="R108" s="165"/>
      <c r="S108" s="165"/>
      <c r="T108" s="165"/>
      <c r="U108" s="165"/>
      <c r="V108" s="165"/>
      <c r="W108" s="165"/>
      <c r="X108" s="165"/>
      <c r="Y108" s="165"/>
      <c r="Z108" s="165"/>
      <c r="AA108" s="165"/>
      <c r="AB108" s="165"/>
      <c r="AC108" s="165"/>
      <c r="AD108" s="165"/>
      <c r="AE108" s="165"/>
      <c r="AF108" s="165"/>
      <c r="AG108" s="165"/>
    </row>
    <row r="109" spans="1:33" s="164" customFormat="1" ht="18">
      <c r="A109" s="181"/>
      <c r="B109" s="194" t="s">
        <v>152</v>
      </c>
      <c r="C109" s="193">
        <v>5902</v>
      </c>
      <c r="D109" s="162"/>
      <c r="E109" s="189">
        <f>+IF(+'Intragov-Payment-2017'!N$7=C109,1,0)</f>
        <v>0</v>
      </c>
      <c r="P109" s="165"/>
      <c r="Q109" s="165"/>
      <c r="R109" s="165"/>
      <c r="S109" s="165"/>
      <c r="T109" s="165"/>
      <c r="U109" s="165"/>
      <c r="V109" s="165"/>
      <c r="W109" s="165"/>
      <c r="X109" s="165"/>
      <c r="Y109" s="165"/>
      <c r="Z109" s="165"/>
      <c r="AA109" s="165"/>
      <c r="AB109" s="165"/>
      <c r="AC109" s="165"/>
      <c r="AD109" s="165"/>
      <c r="AE109" s="165"/>
      <c r="AF109" s="165"/>
      <c r="AG109" s="165"/>
    </row>
    <row r="110" spans="1:33" s="164" customFormat="1" ht="18">
      <c r="A110" s="181"/>
      <c r="B110" s="194" t="s">
        <v>153</v>
      </c>
      <c r="C110" s="193">
        <v>5903</v>
      </c>
      <c r="D110" s="162"/>
      <c r="E110" s="189">
        <f>+IF(+'Intragov-Payment-2017'!N$7=C110,1,0)</f>
        <v>0</v>
      </c>
      <c r="P110" s="165"/>
      <c r="Q110" s="165"/>
      <c r="R110" s="165"/>
      <c r="S110" s="165"/>
      <c r="T110" s="165"/>
      <c r="U110" s="165"/>
      <c r="V110" s="165"/>
      <c r="W110" s="165"/>
      <c r="X110" s="165"/>
      <c r="Y110" s="165"/>
      <c r="Z110" s="165"/>
      <c r="AA110" s="165"/>
      <c r="AB110" s="165"/>
      <c r="AC110" s="165"/>
      <c r="AD110" s="165"/>
      <c r="AE110" s="165"/>
      <c r="AF110" s="165"/>
      <c r="AG110" s="165"/>
    </row>
    <row r="111" spans="1:33" s="164" customFormat="1" ht="18">
      <c r="A111" s="181"/>
      <c r="B111" s="194" t="s">
        <v>154</v>
      </c>
      <c r="C111" s="193">
        <v>5904</v>
      </c>
      <c r="D111" s="162"/>
      <c r="E111" s="189">
        <f>+IF(+'Intragov-Payment-2017'!N$7=C111,1,0)</f>
        <v>0</v>
      </c>
      <c r="P111" s="165"/>
      <c r="Q111" s="165"/>
      <c r="R111" s="165"/>
      <c r="S111" s="165"/>
      <c r="T111" s="165"/>
      <c r="U111" s="165"/>
      <c r="V111" s="165"/>
      <c r="W111" s="165"/>
      <c r="X111" s="165"/>
      <c r="Y111" s="165"/>
      <c r="Z111" s="165"/>
      <c r="AA111" s="165"/>
      <c r="AB111" s="165"/>
      <c r="AC111" s="165"/>
      <c r="AD111" s="165"/>
      <c r="AE111" s="165"/>
      <c r="AF111" s="165"/>
      <c r="AG111" s="165"/>
    </row>
    <row r="112" spans="1:33" s="164" customFormat="1" ht="18">
      <c r="A112" s="181"/>
      <c r="B112" s="200" t="s">
        <v>155</v>
      </c>
      <c r="C112" s="193">
        <v>5905</v>
      </c>
      <c r="D112" s="162"/>
      <c r="E112" s="189">
        <f>+IF(+'Intragov-Payment-2017'!N$7=C112,1,0)</f>
        <v>0</v>
      </c>
      <c r="P112" s="165"/>
      <c r="Q112" s="165"/>
      <c r="R112" s="165"/>
      <c r="S112" s="165"/>
      <c r="T112" s="165"/>
      <c r="U112" s="165"/>
      <c r="V112" s="165"/>
      <c r="W112" s="165"/>
      <c r="X112" s="165"/>
      <c r="Y112" s="165"/>
      <c r="Z112" s="165"/>
      <c r="AA112" s="165"/>
      <c r="AB112" s="165"/>
      <c r="AC112" s="165"/>
      <c r="AD112" s="165"/>
      <c r="AE112" s="165"/>
      <c r="AF112" s="165"/>
      <c r="AG112" s="165"/>
    </row>
    <row r="113" spans="1:33" s="164" customFormat="1" ht="18">
      <c r="A113" s="181"/>
      <c r="B113" s="194" t="s">
        <v>156</v>
      </c>
      <c r="C113" s="193">
        <v>5906</v>
      </c>
      <c r="D113" s="162"/>
      <c r="E113" s="189">
        <f>+IF(+'Intragov-Payment-2017'!N$7=C113,1,0)</f>
        <v>0</v>
      </c>
      <c r="P113" s="165"/>
      <c r="Q113" s="165"/>
      <c r="R113" s="165"/>
      <c r="S113" s="165"/>
      <c r="T113" s="165"/>
      <c r="U113" s="165"/>
      <c r="V113" s="165"/>
      <c r="W113" s="165"/>
      <c r="X113" s="165"/>
      <c r="Y113" s="165"/>
      <c r="Z113" s="165"/>
      <c r="AA113" s="165"/>
      <c r="AB113" s="165"/>
      <c r="AC113" s="165"/>
      <c r="AD113" s="165"/>
      <c r="AE113" s="165"/>
      <c r="AF113" s="165"/>
      <c r="AG113" s="165"/>
    </row>
    <row r="114" spans="1:33" s="164" customFormat="1" ht="18.75" thickBot="1">
      <c r="A114" s="181"/>
      <c r="B114" s="195" t="s">
        <v>157</v>
      </c>
      <c r="C114" s="196">
        <v>5907</v>
      </c>
      <c r="D114" s="162"/>
      <c r="E114" s="197">
        <f>+IF(+'Intragov-Payment-2017'!N$7=C114,1,0)</f>
        <v>0</v>
      </c>
      <c r="P114" s="165"/>
      <c r="Q114" s="165"/>
      <c r="R114" s="165"/>
      <c r="S114" s="165"/>
      <c r="T114" s="165"/>
      <c r="U114" s="165"/>
      <c r="V114" s="165"/>
      <c r="W114" s="165"/>
      <c r="X114" s="165"/>
      <c r="Y114" s="165"/>
      <c r="Z114" s="165"/>
      <c r="AA114" s="165"/>
      <c r="AB114" s="165"/>
      <c r="AC114" s="165"/>
      <c r="AD114" s="165"/>
      <c r="AE114" s="165"/>
      <c r="AF114" s="165"/>
      <c r="AG114" s="165"/>
    </row>
    <row r="115" spans="1:33" s="164" customFormat="1" ht="9" customHeight="1" thickBot="1">
      <c r="A115" s="198"/>
      <c r="B115" s="178"/>
      <c r="C115" s="199"/>
      <c r="D115" s="162"/>
      <c r="E115" s="163"/>
      <c r="P115" s="165"/>
      <c r="Q115" s="165"/>
      <c r="R115" s="165"/>
      <c r="S115" s="165"/>
      <c r="T115" s="165"/>
      <c r="U115" s="165"/>
      <c r="V115" s="165"/>
      <c r="W115" s="165"/>
      <c r="X115" s="165"/>
      <c r="Y115" s="165"/>
      <c r="Z115" s="165"/>
      <c r="AA115" s="165"/>
      <c r="AB115" s="165"/>
      <c r="AC115" s="165"/>
      <c r="AD115" s="165"/>
      <c r="AE115" s="165"/>
      <c r="AF115" s="165"/>
      <c r="AG115" s="165"/>
    </row>
    <row r="116" spans="1:33" s="164" customFormat="1" ht="18">
      <c r="A116" s="181"/>
      <c r="B116" s="182" t="s">
        <v>158</v>
      </c>
      <c r="C116" s="183" t="s">
        <v>159</v>
      </c>
      <c r="D116" s="162"/>
      <c r="E116" s="163"/>
      <c r="P116" s="165"/>
      <c r="Q116" s="165"/>
      <c r="R116" s="165"/>
      <c r="S116" s="165"/>
      <c r="T116" s="165"/>
      <c r="U116" s="165"/>
      <c r="V116" s="165"/>
      <c r="W116" s="165"/>
      <c r="X116" s="165"/>
      <c r="Y116" s="165"/>
      <c r="Z116" s="165"/>
      <c r="AA116" s="165"/>
      <c r="AB116" s="165"/>
      <c r="AC116" s="165"/>
      <c r="AD116" s="165"/>
      <c r="AE116" s="165"/>
      <c r="AF116" s="165"/>
      <c r="AG116" s="165"/>
    </row>
    <row r="117" spans="1:33" s="164" customFormat="1" ht="18">
      <c r="A117" s="181"/>
      <c r="B117" s="202" t="s">
        <v>160</v>
      </c>
      <c r="C117" s="203">
        <v>6001</v>
      </c>
      <c r="D117" s="162"/>
      <c r="E117" s="186">
        <f>+IF(+'Intragov-Payment-2017'!N$7=C117,1,0)</f>
        <v>0</v>
      </c>
      <c r="P117" s="165"/>
      <c r="Q117" s="165"/>
      <c r="R117" s="165"/>
      <c r="S117" s="165"/>
      <c r="T117" s="165"/>
      <c r="U117" s="165"/>
      <c r="V117" s="165"/>
      <c r="W117" s="165"/>
      <c r="X117" s="165"/>
      <c r="Y117" s="165"/>
      <c r="Z117" s="165"/>
      <c r="AA117" s="165"/>
      <c r="AB117" s="165"/>
      <c r="AC117" s="165"/>
      <c r="AD117" s="165"/>
      <c r="AE117" s="165"/>
      <c r="AF117" s="165"/>
      <c r="AG117" s="165"/>
    </row>
    <row r="118" spans="1:33" s="164" customFormat="1" ht="18">
      <c r="A118" s="181"/>
      <c r="B118" s="194" t="s">
        <v>161</v>
      </c>
      <c r="C118" s="193">
        <v>6002</v>
      </c>
      <c r="D118" s="162"/>
      <c r="E118" s="189">
        <f>+IF(+'Intragov-Payment-2017'!N$7=C118,1,0)</f>
        <v>0</v>
      </c>
      <c r="P118" s="165"/>
      <c r="Q118" s="165"/>
      <c r="R118" s="165"/>
      <c r="S118" s="165"/>
      <c r="T118" s="165"/>
      <c r="U118" s="165"/>
      <c r="V118" s="165"/>
      <c r="W118" s="165"/>
      <c r="X118" s="165"/>
      <c r="Y118" s="165"/>
      <c r="Z118" s="165"/>
      <c r="AA118" s="165"/>
      <c r="AB118" s="165"/>
      <c r="AC118" s="165"/>
      <c r="AD118" s="165"/>
      <c r="AE118" s="165"/>
      <c r="AF118" s="165"/>
      <c r="AG118" s="165"/>
    </row>
    <row r="119" spans="1:33" s="164" customFormat="1" ht="18">
      <c r="A119" s="181"/>
      <c r="B119" s="194" t="s">
        <v>162</v>
      </c>
      <c r="C119" s="193">
        <v>6003</v>
      </c>
      <c r="D119" s="162"/>
      <c r="E119" s="189">
        <f>+IF(+'Intragov-Payment-2017'!N$7=C119,1,0)</f>
        <v>0</v>
      </c>
      <c r="P119" s="165"/>
      <c r="Q119" s="165"/>
      <c r="R119" s="165"/>
      <c r="S119" s="165"/>
      <c r="T119" s="165"/>
      <c r="U119" s="165"/>
      <c r="V119" s="165"/>
      <c r="W119" s="165"/>
      <c r="X119" s="165"/>
      <c r="Y119" s="165"/>
      <c r="Z119" s="165"/>
      <c r="AA119" s="165"/>
      <c r="AB119" s="165"/>
      <c r="AC119" s="165"/>
      <c r="AD119" s="165"/>
      <c r="AE119" s="165"/>
      <c r="AF119" s="165"/>
      <c r="AG119" s="165"/>
    </row>
    <row r="120" spans="1:33" s="164" customFormat="1" ht="18">
      <c r="A120" s="181"/>
      <c r="B120" s="194" t="s">
        <v>163</v>
      </c>
      <c r="C120" s="193">
        <v>6004</v>
      </c>
      <c r="D120" s="162"/>
      <c r="E120" s="189">
        <f>+IF(+'Intragov-Payment-2017'!N$7=C120,1,0)</f>
        <v>0</v>
      </c>
      <c r="P120" s="165"/>
      <c r="Q120" s="165"/>
      <c r="R120" s="165"/>
      <c r="S120" s="165"/>
      <c r="T120" s="165"/>
      <c r="U120" s="165"/>
      <c r="V120" s="165"/>
      <c r="W120" s="165"/>
      <c r="X120" s="165"/>
      <c r="Y120" s="165"/>
      <c r="Z120" s="165"/>
      <c r="AA120" s="165"/>
      <c r="AB120" s="165"/>
      <c r="AC120" s="165"/>
      <c r="AD120" s="165"/>
      <c r="AE120" s="165"/>
      <c r="AF120" s="165"/>
      <c r="AG120" s="165"/>
    </row>
    <row r="121" spans="1:33" s="164" customFormat="1" ht="18">
      <c r="A121" s="181"/>
      <c r="B121" s="200" t="s">
        <v>164</v>
      </c>
      <c r="C121" s="193">
        <v>6005</v>
      </c>
      <c r="D121" s="162"/>
      <c r="E121" s="189">
        <f>+IF(+'Intragov-Payment-2017'!N$7=C121,1,0)</f>
        <v>0</v>
      </c>
      <c r="P121" s="165"/>
      <c r="Q121" s="165"/>
      <c r="R121" s="165"/>
      <c r="S121" s="165"/>
      <c r="T121" s="165"/>
      <c r="U121" s="165"/>
      <c r="V121" s="165"/>
      <c r="W121" s="165"/>
      <c r="X121" s="165"/>
      <c r="Y121" s="165"/>
      <c r="Z121" s="165"/>
      <c r="AA121" s="165"/>
      <c r="AB121" s="165"/>
      <c r="AC121" s="165"/>
      <c r="AD121" s="165"/>
      <c r="AE121" s="165"/>
      <c r="AF121" s="165"/>
      <c r="AG121" s="165"/>
    </row>
    <row r="122" spans="1:33" s="164" customFormat="1" ht="18">
      <c r="A122" s="181"/>
      <c r="B122" s="194" t="s">
        <v>165</v>
      </c>
      <c r="C122" s="193">
        <v>6006</v>
      </c>
      <c r="D122" s="162"/>
      <c r="E122" s="189">
        <f>+IF(+'Intragov-Payment-2017'!N$7=C122,1,0)</f>
        <v>0</v>
      </c>
      <c r="P122" s="165"/>
      <c r="Q122" s="165"/>
      <c r="R122" s="165"/>
      <c r="S122" s="165"/>
      <c r="T122" s="165"/>
      <c r="U122" s="165"/>
      <c r="V122" s="165"/>
      <c r="W122" s="165"/>
      <c r="X122" s="165"/>
      <c r="Y122" s="165"/>
      <c r="Z122" s="165"/>
      <c r="AA122" s="165"/>
      <c r="AB122" s="165"/>
      <c r="AC122" s="165"/>
      <c r="AD122" s="165"/>
      <c r="AE122" s="165"/>
      <c r="AF122" s="165"/>
      <c r="AG122" s="165"/>
    </row>
    <row r="123" spans="1:33" s="164" customFormat="1" ht="18">
      <c r="A123" s="181"/>
      <c r="B123" s="194" t="s">
        <v>166</v>
      </c>
      <c r="C123" s="193">
        <v>6007</v>
      </c>
      <c r="D123" s="162"/>
      <c r="E123" s="189">
        <f>+IF(+'Intragov-Payment-2017'!N$7=C123,1,0)</f>
        <v>0</v>
      </c>
      <c r="P123" s="165"/>
      <c r="Q123" s="165"/>
      <c r="R123" s="165"/>
      <c r="S123" s="165"/>
      <c r="T123" s="165"/>
      <c r="U123" s="165"/>
      <c r="V123" s="165"/>
      <c r="W123" s="165"/>
      <c r="X123" s="165"/>
      <c r="Y123" s="165"/>
      <c r="Z123" s="165"/>
      <c r="AA123" s="165"/>
      <c r="AB123" s="165"/>
      <c r="AC123" s="165"/>
      <c r="AD123" s="165"/>
      <c r="AE123" s="165"/>
      <c r="AF123" s="165"/>
      <c r="AG123" s="165"/>
    </row>
    <row r="124" spans="1:33" s="164" customFormat="1" ht="18">
      <c r="A124" s="181"/>
      <c r="B124" s="194" t="s">
        <v>167</v>
      </c>
      <c r="C124" s="193">
        <v>6008</v>
      </c>
      <c r="D124" s="162"/>
      <c r="E124" s="189">
        <f>+IF(+'Intragov-Payment-2017'!N$7=C124,1,0)</f>
        <v>0</v>
      </c>
      <c r="P124" s="165"/>
      <c r="Q124" s="165"/>
      <c r="R124" s="165"/>
      <c r="S124" s="165"/>
      <c r="T124" s="165"/>
      <c r="U124" s="165"/>
      <c r="V124" s="165"/>
      <c r="W124" s="165"/>
      <c r="X124" s="165"/>
      <c r="Y124" s="165"/>
      <c r="Z124" s="165"/>
      <c r="AA124" s="165"/>
      <c r="AB124" s="165"/>
      <c r="AC124" s="165"/>
      <c r="AD124" s="165"/>
      <c r="AE124" s="165"/>
      <c r="AF124" s="165"/>
      <c r="AG124" s="165"/>
    </row>
    <row r="125" spans="1:33" s="164" customFormat="1" ht="18.75" thickBot="1">
      <c r="A125" s="181"/>
      <c r="B125" s="195" t="s">
        <v>168</v>
      </c>
      <c r="C125" s="196">
        <v>6009</v>
      </c>
      <c r="D125" s="162"/>
      <c r="E125" s="197">
        <f>+IF(+'Intragov-Payment-2017'!N$7=C125,1,0)</f>
        <v>0</v>
      </c>
      <c r="P125" s="165"/>
      <c r="Q125" s="165"/>
      <c r="R125" s="165"/>
      <c r="S125" s="165"/>
      <c r="T125" s="165"/>
      <c r="U125" s="165"/>
      <c r="V125" s="165"/>
      <c r="W125" s="165"/>
      <c r="X125" s="165"/>
      <c r="Y125" s="165"/>
      <c r="Z125" s="165"/>
      <c r="AA125" s="165"/>
      <c r="AB125" s="165"/>
      <c r="AC125" s="165"/>
      <c r="AD125" s="165"/>
      <c r="AE125" s="165"/>
      <c r="AF125" s="165"/>
      <c r="AG125" s="165"/>
    </row>
    <row r="126" spans="1:33" s="164" customFormat="1" ht="9" customHeight="1" thickBot="1">
      <c r="A126" s="198"/>
      <c r="B126" s="178"/>
      <c r="C126" s="199"/>
      <c r="D126" s="162"/>
      <c r="E126" s="163"/>
      <c r="P126" s="165"/>
      <c r="Q126" s="165"/>
      <c r="R126" s="165"/>
      <c r="S126" s="165"/>
      <c r="T126" s="165"/>
      <c r="U126" s="165"/>
      <c r="V126" s="165"/>
      <c r="W126" s="165"/>
      <c r="X126" s="165"/>
      <c r="Y126" s="165"/>
      <c r="Z126" s="165"/>
      <c r="AA126" s="165"/>
      <c r="AB126" s="165"/>
      <c r="AC126" s="165"/>
      <c r="AD126" s="165"/>
      <c r="AE126" s="165"/>
      <c r="AF126" s="165"/>
      <c r="AG126" s="165"/>
    </row>
    <row r="127" spans="1:33" s="164" customFormat="1" ht="18">
      <c r="A127" s="181"/>
      <c r="B127" s="182" t="s">
        <v>169</v>
      </c>
      <c r="C127" s="183" t="s">
        <v>170</v>
      </c>
      <c r="D127" s="162"/>
      <c r="E127" s="163"/>
      <c r="P127" s="165"/>
      <c r="Q127" s="165"/>
      <c r="R127" s="165"/>
      <c r="S127" s="165"/>
      <c r="T127" s="165"/>
      <c r="U127" s="165"/>
      <c r="V127" s="165"/>
      <c r="W127" s="165"/>
      <c r="X127" s="165"/>
      <c r="Y127" s="165"/>
      <c r="Z127" s="165"/>
      <c r="AA127" s="165"/>
      <c r="AB127" s="165"/>
      <c r="AC127" s="165"/>
      <c r="AD127" s="165"/>
      <c r="AE127" s="165"/>
      <c r="AF127" s="165"/>
      <c r="AG127" s="165"/>
    </row>
    <row r="128" spans="1:33" s="164" customFormat="1" ht="18">
      <c r="A128" s="181"/>
      <c r="B128" s="202" t="s">
        <v>171</v>
      </c>
      <c r="C128" s="203">
        <v>6101</v>
      </c>
      <c r="D128" s="162"/>
      <c r="E128" s="186">
        <f>+IF(+'Intragov-Payment-2017'!N$7=C128,1,0)</f>
        <v>0</v>
      </c>
      <c r="P128" s="165"/>
      <c r="Q128" s="165"/>
      <c r="R128" s="165"/>
      <c r="S128" s="165"/>
      <c r="T128" s="165"/>
      <c r="U128" s="165"/>
      <c r="V128" s="165"/>
      <c r="W128" s="165"/>
      <c r="X128" s="165"/>
      <c r="Y128" s="165"/>
      <c r="Z128" s="165"/>
      <c r="AA128" s="165"/>
      <c r="AB128" s="165"/>
      <c r="AC128" s="165"/>
      <c r="AD128" s="165"/>
      <c r="AE128" s="165"/>
      <c r="AF128" s="165"/>
      <c r="AG128" s="165"/>
    </row>
    <row r="129" spans="1:33" s="164" customFormat="1" ht="18">
      <c r="A129" s="181"/>
      <c r="B129" s="194" t="s">
        <v>172</v>
      </c>
      <c r="C129" s="193">
        <v>6102</v>
      </c>
      <c r="D129" s="162"/>
      <c r="E129" s="189">
        <f>+IF(+'Intragov-Payment-2017'!N$7=C129,1,0)</f>
        <v>0</v>
      </c>
      <c r="P129" s="165"/>
      <c r="Q129" s="165"/>
      <c r="R129" s="165"/>
      <c r="S129" s="165"/>
      <c r="T129" s="165"/>
      <c r="U129" s="165"/>
      <c r="V129" s="165"/>
      <c r="W129" s="165"/>
      <c r="X129" s="165"/>
      <c r="Y129" s="165"/>
      <c r="Z129" s="165"/>
      <c r="AA129" s="165"/>
      <c r="AB129" s="165"/>
      <c r="AC129" s="165"/>
      <c r="AD129" s="165"/>
      <c r="AE129" s="165"/>
      <c r="AF129" s="165"/>
      <c r="AG129" s="165"/>
    </row>
    <row r="130" spans="1:33" s="164" customFormat="1" ht="18">
      <c r="A130" s="181"/>
      <c r="B130" s="200" t="s">
        <v>173</v>
      </c>
      <c r="C130" s="193">
        <v>6103</v>
      </c>
      <c r="D130" s="162"/>
      <c r="E130" s="189">
        <f>+IF(+'Intragov-Payment-2017'!N$7=C130,1,0)</f>
        <v>0</v>
      </c>
      <c r="P130" s="165"/>
      <c r="Q130" s="165"/>
      <c r="R130" s="165"/>
      <c r="S130" s="165"/>
      <c r="T130" s="165"/>
      <c r="U130" s="165"/>
      <c r="V130" s="165"/>
      <c r="W130" s="165"/>
      <c r="X130" s="165"/>
      <c r="Y130" s="165"/>
      <c r="Z130" s="165"/>
      <c r="AA130" s="165"/>
      <c r="AB130" s="165"/>
      <c r="AC130" s="165"/>
      <c r="AD130" s="165"/>
      <c r="AE130" s="165"/>
      <c r="AF130" s="165"/>
      <c r="AG130" s="165"/>
    </row>
    <row r="131" spans="1:33" s="164" customFormat="1" ht="18">
      <c r="A131" s="181"/>
      <c r="B131" s="194" t="s">
        <v>174</v>
      </c>
      <c r="C131" s="193">
        <v>6104</v>
      </c>
      <c r="D131" s="162"/>
      <c r="E131" s="189">
        <f>+IF(+'Intragov-Payment-2017'!N$7=C131,1,0)</f>
        <v>0</v>
      </c>
      <c r="P131" s="165"/>
      <c r="Q131" s="165"/>
      <c r="R131" s="165"/>
      <c r="S131" s="165"/>
      <c r="T131" s="165"/>
      <c r="U131" s="165"/>
      <c r="V131" s="165"/>
      <c r="W131" s="165"/>
      <c r="X131" s="165"/>
      <c r="Y131" s="165"/>
      <c r="Z131" s="165"/>
      <c r="AA131" s="165"/>
      <c r="AB131" s="165"/>
      <c r="AC131" s="165"/>
      <c r="AD131" s="165"/>
      <c r="AE131" s="165"/>
      <c r="AF131" s="165"/>
      <c r="AG131" s="165"/>
    </row>
    <row r="132" spans="1:33" s="164" customFormat="1" ht="18">
      <c r="A132" s="181"/>
      <c r="B132" s="194" t="s">
        <v>175</v>
      </c>
      <c r="C132" s="193">
        <v>6105</v>
      </c>
      <c r="D132" s="162"/>
      <c r="E132" s="189">
        <f>+IF(+'Intragov-Payment-2017'!N$7=C132,1,0)</f>
        <v>0</v>
      </c>
      <c r="P132" s="165"/>
      <c r="Q132" s="165"/>
      <c r="R132" s="165"/>
      <c r="S132" s="165"/>
      <c r="T132" s="165"/>
      <c r="U132" s="165"/>
      <c r="V132" s="165"/>
      <c r="W132" s="165"/>
      <c r="X132" s="165"/>
      <c r="Y132" s="165"/>
      <c r="Z132" s="165"/>
      <c r="AA132" s="165"/>
      <c r="AB132" s="165"/>
      <c r="AC132" s="165"/>
      <c r="AD132" s="165"/>
      <c r="AE132" s="165"/>
      <c r="AF132" s="165"/>
      <c r="AG132" s="165"/>
    </row>
    <row r="133" spans="1:33" s="164" customFormat="1" ht="18">
      <c r="A133" s="181"/>
      <c r="B133" s="194" t="s">
        <v>176</v>
      </c>
      <c r="C133" s="193">
        <v>6106</v>
      </c>
      <c r="D133" s="162"/>
      <c r="E133" s="189">
        <f>+IF(+'Intragov-Payment-2017'!N$7=C133,1,0)</f>
        <v>0</v>
      </c>
      <c r="P133" s="165"/>
      <c r="Q133" s="165"/>
      <c r="R133" s="165"/>
      <c r="S133" s="165"/>
      <c r="T133" s="165"/>
      <c r="U133" s="165"/>
      <c r="V133" s="165"/>
      <c r="W133" s="165"/>
      <c r="X133" s="165"/>
      <c r="Y133" s="165"/>
      <c r="Z133" s="165"/>
      <c r="AA133" s="165"/>
      <c r="AB133" s="165"/>
      <c r="AC133" s="165"/>
      <c r="AD133" s="165"/>
      <c r="AE133" s="165"/>
      <c r="AF133" s="165"/>
      <c r="AG133" s="165"/>
    </row>
    <row r="134" spans="1:33" s="164" customFormat="1" ht="18">
      <c r="A134" s="181"/>
      <c r="B134" s="194" t="s">
        <v>177</v>
      </c>
      <c r="C134" s="193">
        <v>6107</v>
      </c>
      <c r="D134" s="162"/>
      <c r="E134" s="189">
        <f>+IF(+'Intragov-Payment-2017'!N$7=C134,1,0)</f>
        <v>0</v>
      </c>
      <c r="P134" s="165"/>
      <c r="Q134" s="165"/>
      <c r="R134" s="165"/>
      <c r="S134" s="165"/>
      <c r="T134" s="165"/>
      <c r="U134" s="165"/>
      <c r="V134" s="165"/>
      <c r="W134" s="165"/>
      <c r="X134" s="165"/>
      <c r="Y134" s="165"/>
      <c r="Z134" s="165"/>
      <c r="AA134" s="165"/>
      <c r="AB134" s="165"/>
      <c r="AC134" s="165"/>
      <c r="AD134" s="165"/>
      <c r="AE134" s="165"/>
      <c r="AF134" s="165"/>
      <c r="AG134" s="165"/>
    </row>
    <row r="135" spans="1:33" s="164" customFormat="1" ht="18.75" thickBot="1">
      <c r="A135" s="181"/>
      <c r="B135" s="195" t="s">
        <v>178</v>
      </c>
      <c r="C135" s="196">
        <v>6108</v>
      </c>
      <c r="D135" s="162"/>
      <c r="E135" s="197">
        <f>+IF(+'Intragov-Payment-2017'!N$7=C135,1,0)</f>
        <v>0</v>
      </c>
      <c r="P135" s="165"/>
      <c r="Q135" s="165"/>
      <c r="R135" s="165"/>
      <c r="S135" s="165"/>
      <c r="T135" s="165"/>
      <c r="U135" s="165"/>
      <c r="V135" s="165"/>
      <c r="W135" s="165"/>
      <c r="X135" s="165"/>
      <c r="Y135" s="165"/>
      <c r="Z135" s="165"/>
      <c r="AA135" s="165"/>
      <c r="AB135" s="165"/>
      <c r="AC135" s="165"/>
      <c r="AD135" s="165"/>
      <c r="AE135" s="165"/>
      <c r="AF135" s="165"/>
      <c r="AG135" s="165"/>
    </row>
    <row r="136" spans="1:33" s="164" customFormat="1" ht="9" customHeight="1" thickBot="1">
      <c r="A136" s="198"/>
      <c r="B136" s="208"/>
      <c r="C136" s="199"/>
      <c r="D136" s="162"/>
      <c r="E136" s="163"/>
      <c r="P136" s="165"/>
      <c r="Q136" s="165"/>
      <c r="R136" s="165"/>
      <c r="S136" s="165"/>
      <c r="T136" s="165"/>
      <c r="U136" s="165"/>
      <c r="V136" s="165"/>
      <c r="W136" s="165"/>
      <c r="X136" s="165"/>
      <c r="Y136" s="165"/>
      <c r="Z136" s="165"/>
      <c r="AA136" s="165"/>
      <c r="AB136" s="165"/>
      <c r="AC136" s="165"/>
      <c r="AD136" s="165"/>
      <c r="AE136" s="165"/>
      <c r="AF136" s="165"/>
      <c r="AG136" s="165"/>
    </row>
    <row r="137" spans="1:33" s="164" customFormat="1" ht="18">
      <c r="A137" s="181"/>
      <c r="B137" s="182" t="s">
        <v>179</v>
      </c>
      <c r="C137" s="183" t="s">
        <v>180</v>
      </c>
      <c r="D137" s="162"/>
      <c r="E137" s="163"/>
      <c r="P137" s="165"/>
      <c r="Q137" s="165"/>
      <c r="R137" s="165"/>
      <c r="S137" s="165"/>
      <c r="T137" s="165"/>
      <c r="U137" s="165"/>
      <c r="V137" s="165"/>
      <c r="W137" s="165"/>
      <c r="X137" s="165"/>
      <c r="Y137" s="165"/>
      <c r="Z137" s="165"/>
      <c r="AA137" s="165"/>
      <c r="AB137" s="165"/>
      <c r="AC137" s="165"/>
      <c r="AD137" s="165"/>
      <c r="AE137" s="165"/>
      <c r="AF137" s="165"/>
      <c r="AG137" s="165"/>
    </row>
    <row r="138" spans="1:33" s="164" customFormat="1" ht="18">
      <c r="A138" s="181"/>
      <c r="B138" s="202" t="s">
        <v>181</v>
      </c>
      <c r="C138" s="203">
        <v>6201</v>
      </c>
      <c r="D138" s="162"/>
      <c r="E138" s="186">
        <f>+IF(+'Intragov-Payment-2017'!N$7=C138,1,0)</f>
        <v>0</v>
      </c>
      <c r="P138" s="165"/>
      <c r="Q138" s="165"/>
      <c r="R138" s="165"/>
      <c r="S138" s="165"/>
      <c r="T138" s="165"/>
      <c r="U138" s="165"/>
      <c r="V138" s="165"/>
      <c r="W138" s="165"/>
      <c r="X138" s="165"/>
      <c r="Y138" s="165"/>
      <c r="Z138" s="165"/>
      <c r="AA138" s="165"/>
      <c r="AB138" s="165"/>
      <c r="AC138" s="165"/>
      <c r="AD138" s="165"/>
      <c r="AE138" s="165"/>
      <c r="AF138" s="165"/>
      <c r="AG138" s="165"/>
    </row>
    <row r="139" spans="1:33" s="164" customFormat="1" ht="18">
      <c r="A139" s="181"/>
      <c r="B139" s="194" t="s">
        <v>182</v>
      </c>
      <c r="C139" s="193">
        <v>6202</v>
      </c>
      <c r="D139" s="162"/>
      <c r="E139" s="189">
        <f>+IF(+'Intragov-Payment-2017'!N$7=C139,1,0)</f>
        <v>0</v>
      </c>
      <c r="P139" s="165"/>
      <c r="Q139" s="165"/>
      <c r="R139" s="165"/>
      <c r="S139" s="165"/>
      <c r="T139" s="165"/>
      <c r="U139" s="165"/>
      <c r="V139" s="165"/>
      <c r="W139" s="165"/>
      <c r="X139" s="165"/>
      <c r="Y139" s="165"/>
      <c r="Z139" s="165"/>
      <c r="AA139" s="165"/>
      <c r="AB139" s="165"/>
      <c r="AC139" s="165"/>
      <c r="AD139" s="165"/>
      <c r="AE139" s="165"/>
      <c r="AF139" s="165"/>
      <c r="AG139" s="165"/>
    </row>
    <row r="140" spans="1:33" s="164" customFormat="1" ht="18">
      <c r="A140" s="181"/>
      <c r="B140" s="194" t="s">
        <v>183</v>
      </c>
      <c r="C140" s="193">
        <v>6203</v>
      </c>
      <c r="D140" s="162"/>
      <c r="E140" s="189">
        <f>+IF(+'Intragov-Payment-2017'!N$7=C140,1,0)</f>
        <v>0</v>
      </c>
      <c r="P140" s="165"/>
      <c r="Q140" s="165"/>
      <c r="R140" s="165"/>
      <c r="S140" s="165"/>
      <c r="T140" s="165"/>
      <c r="U140" s="165"/>
      <c r="V140" s="165"/>
      <c r="W140" s="165"/>
      <c r="X140" s="165"/>
      <c r="Y140" s="165"/>
      <c r="Z140" s="165"/>
      <c r="AA140" s="165"/>
      <c r="AB140" s="165"/>
      <c r="AC140" s="165"/>
      <c r="AD140" s="165"/>
      <c r="AE140" s="165"/>
      <c r="AF140" s="165"/>
      <c r="AG140" s="165"/>
    </row>
    <row r="141" spans="1:33" s="164" customFormat="1" ht="18">
      <c r="A141" s="181"/>
      <c r="B141" s="194" t="s">
        <v>184</v>
      </c>
      <c r="C141" s="193">
        <v>6204</v>
      </c>
      <c r="D141" s="162"/>
      <c r="E141" s="189">
        <f>+IF(+'Intragov-Payment-2017'!N$7=C141,1,0)</f>
        <v>0</v>
      </c>
      <c r="P141" s="165"/>
      <c r="Q141" s="165"/>
      <c r="R141" s="165"/>
      <c r="S141" s="165"/>
      <c r="T141" s="165"/>
      <c r="U141" s="165"/>
      <c r="V141" s="165"/>
      <c r="W141" s="165"/>
      <c r="X141" s="165"/>
      <c r="Y141" s="165"/>
      <c r="Z141" s="165"/>
      <c r="AA141" s="165"/>
      <c r="AB141" s="165"/>
      <c r="AC141" s="165"/>
      <c r="AD141" s="165"/>
      <c r="AE141" s="165"/>
      <c r="AF141" s="165"/>
      <c r="AG141" s="165"/>
    </row>
    <row r="142" spans="1:33" s="164" customFormat="1" ht="18">
      <c r="A142" s="181"/>
      <c r="B142" s="194" t="s">
        <v>185</v>
      </c>
      <c r="C142" s="193">
        <v>6205</v>
      </c>
      <c r="D142" s="162"/>
      <c r="E142" s="189">
        <f>+IF(+'Intragov-Payment-2017'!N$7=C142,1,0)</f>
        <v>0</v>
      </c>
      <c r="P142" s="165"/>
      <c r="Q142" s="165"/>
      <c r="R142" s="165"/>
      <c r="S142" s="165"/>
      <c r="T142" s="165"/>
      <c r="U142" s="165"/>
      <c r="V142" s="165"/>
      <c r="W142" s="165"/>
      <c r="X142" s="165"/>
      <c r="Y142" s="165"/>
      <c r="Z142" s="165"/>
      <c r="AA142" s="165"/>
      <c r="AB142" s="165"/>
      <c r="AC142" s="165"/>
      <c r="AD142" s="165"/>
      <c r="AE142" s="165"/>
      <c r="AF142" s="165"/>
      <c r="AG142" s="165"/>
    </row>
    <row r="143" spans="1:33" s="164" customFormat="1" ht="18">
      <c r="A143" s="181"/>
      <c r="B143" s="194" t="s">
        <v>186</v>
      </c>
      <c r="C143" s="193">
        <v>6206</v>
      </c>
      <c r="D143" s="162"/>
      <c r="E143" s="189">
        <f>+IF(+'Intragov-Payment-2017'!N$7=C143,1,0)</f>
        <v>0</v>
      </c>
      <c r="P143" s="165"/>
      <c r="Q143" s="165"/>
      <c r="R143" s="165"/>
      <c r="S143" s="165"/>
      <c r="T143" s="165"/>
      <c r="U143" s="165"/>
      <c r="V143" s="165"/>
      <c r="W143" s="165"/>
      <c r="X143" s="165"/>
      <c r="Y143" s="165"/>
      <c r="Z143" s="165"/>
      <c r="AA143" s="165"/>
      <c r="AB143" s="165"/>
      <c r="AC143" s="165"/>
      <c r="AD143" s="165"/>
      <c r="AE143" s="165"/>
      <c r="AF143" s="165"/>
      <c r="AG143" s="165"/>
    </row>
    <row r="144" spans="1:33" s="164" customFormat="1" ht="18">
      <c r="A144" s="181"/>
      <c r="B144" s="194" t="s">
        <v>187</v>
      </c>
      <c r="C144" s="193">
        <v>6207</v>
      </c>
      <c r="D144" s="162"/>
      <c r="E144" s="189">
        <f>+IF(+'Intragov-Payment-2017'!N$7=C144,1,0)</f>
        <v>0</v>
      </c>
      <c r="P144" s="165"/>
      <c r="Q144" s="165"/>
      <c r="R144" s="165"/>
      <c r="S144" s="165"/>
      <c r="T144" s="165"/>
      <c r="U144" s="165"/>
      <c r="V144" s="165"/>
      <c r="W144" s="165"/>
      <c r="X144" s="165"/>
      <c r="Y144" s="165"/>
      <c r="Z144" s="165"/>
      <c r="AA144" s="165"/>
      <c r="AB144" s="165"/>
      <c r="AC144" s="165"/>
      <c r="AD144" s="165"/>
      <c r="AE144" s="165"/>
      <c r="AF144" s="165"/>
      <c r="AG144" s="165"/>
    </row>
    <row r="145" spans="1:33" s="164" customFormat="1" ht="18">
      <c r="A145" s="181"/>
      <c r="B145" s="194" t="s">
        <v>188</v>
      </c>
      <c r="C145" s="193">
        <v>6208</v>
      </c>
      <c r="D145" s="162"/>
      <c r="E145" s="189">
        <f>+IF(+'Intragov-Payment-2017'!N$7=C145,1,0)</f>
        <v>0</v>
      </c>
      <c r="P145" s="165"/>
      <c r="Q145" s="165"/>
      <c r="R145" s="165"/>
      <c r="S145" s="165"/>
      <c r="T145" s="165"/>
      <c r="U145" s="165"/>
      <c r="V145" s="165"/>
      <c r="W145" s="165"/>
      <c r="X145" s="165"/>
      <c r="Y145" s="165"/>
      <c r="Z145" s="165"/>
      <c r="AA145" s="165"/>
      <c r="AB145" s="165"/>
      <c r="AC145" s="165"/>
      <c r="AD145" s="165"/>
      <c r="AE145" s="165"/>
      <c r="AF145" s="165"/>
      <c r="AG145" s="165"/>
    </row>
    <row r="146" spans="1:33" s="164" customFormat="1" ht="18">
      <c r="A146" s="181"/>
      <c r="B146" s="200" t="s">
        <v>189</v>
      </c>
      <c r="C146" s="193">
        <v>6209</v>
      </c>
      <c r="D146" s="162"/>
      <c r="E146" s="189">
        <f>+IF(+'Intragov-Payment-2017'!N$7=C146,1,0)</f>
        <v>0</v>
      </c>
      <c r="P146" s="165"/>
      <c r="Q146" s="165"/>
      <c r="R146" s="165"/>
      <c r="S146" s="165"/>
      <c r="T146" s="165"/>
      <c r="U146" s="165"/>
      <c r="V146" s="165"/>
      <c r="W146" s="165"/>
      <c r="X146" s="165"/>
      <c r="Y146" s="165"/>
      <c r="Z146" s="165"/>
      <c r="AA146" s="165"/>
      <c r="AB146" s="165"/>
      <c r="AC146" s="165"/>
      <c r="AD146" s="165"/>
      <c r="AE146" s="165"/>
      <c r="AF146" s="165"/>
      <c r="AG146" s="165"/>
    </row>
    <row r="147" spans="1:33" s="164" customFormat="1" ht="18">
      <c r="A147" s="181"/>
      <c r="B147" s="194" t="s">
        <v>190</v>
      </c>
      <c r="C147" s="193">
        <v>6210</v>
      </c>
      <c r="D147" s="162"/>
      <c r="E147" s="189">
        <f>+IF(+'Intragov-Payment-2017'!N$7=C147,1,0)</f>
        <v>0</v>
      </c>
      <c r="P147" s="165"/>
      <c r="Q147" s="165"/>
      <c r="R147" s="165"/>
      <c r="S147" s="165"/>
      <c r="T147" s="165"/>
      <c r="U147" s="165"/>
      <c r="V147" s="165"/>
      <c r="W147" s="165"/>
      <c r="X147" s="165"/>
      <c r="Y147" s="165"/>
      <c r="Z147" s="165"/>
      <c r="AA147" s="165"/>
      <c r="AB147" s="165"/>
      <c r="AC147" s="165"/>
      <c r="AD147" s="165"/>
      <c r="AE147" s="165"/>
      <c r="AF147" s="165"/>
      <c r="AG147" s="165"/>
    </row>
    <row r="148" spans="1:33" s="164" customFormat="1" ht="18.75" thickBot="1">
      <c r="A148" s="181"/>
      <c r="B148" s="195" t="s">
        <v>191</v>
      </c>
      <c r="C148" s="196">
        <v>6211</v>
      </c>
      <c r="D148" s="162"/>
      <c r="E148" s="197">
        <f>+IF(+'Intragov-Payment-2017'!N$7=C148,1,0)</f>
        <v>0</v>
      </c>
      <c r="P148" s="165"/>
      <c r="Q148" s="165"/>
      <c r="R148" s="165"/>
      <c r="S148" s="165"/>
      <c r="T148" s="165"/>
      <c r="U148" s="165"/>
      <c r="V148" s="165"/>
      <c r="W148" s="165"/>
      <c r="X148" s="165"/>
      <c r="Y148" s="165"/>
      <c r="Z148" s="165"/>
      <c r="AA148" s="165"/>
      <c r="AB148" s="165"/>
      <c r="AC148" s="165"/>
      <c r="AD148" s="165"/>
      <c r="AE148" s="165"/>
      <c r="AF148" s="165"/>
      <c r="AG148" s="165"/>
    </row>
    <row r="149" spans="1:33" s="164" customFormat="1" ht="9" customHeight="1" thickBot="1">
      <c r="A149" s="198"/>
      <c r="B149" s="178"/>
      <c r="C149" s="199"/>
      <c r="D149" s="162"/>
      <c r="E149" s="163"/>
      <c r="P149" s="165"/>
      <c r="Q149" s="165"/>
      <c r="R149" s="165"/>
      <c r="S149" s="165"/>
      <c r="T149" s="165"/>
      <c r="U149" s="165"/>
      <c r="V149" s="165"/>
      <c r="W149" s="165"/>
      <c r="X149" s="165"/>
      <c r="Y149" s="165"/>
      <c r="Z149" s="165"/>
      <c r="AA149" s="165"/>
      <c r="AB149" s="165"/>
      <c r="AC149" s="165"/>
      <c r="AD149" s="165"/>
      <c r="AE149" s="165"/>
      <c r="AF149" s="165"/>
      <c r="AG149" s="165"/>
    </row>
    <row r="150" spans="1:33" s="164" customFormat="1" ht="18">
      <c r="A150" s="181"/>
      <c r="B150" s="182" t="s">
        <v>192</v>
      </c>
      <c r="C150" s="183" t="s">
        <v>193</v>
      </c>
      <c r="D150" s="162"/>
      <c r="E150" s="163"/>
      <c r="P150" s="165"/>
      <c r="Q150" s="165"/>
      <c r="R150" s="165"/>
      <c r="S150" s="165"/>
      <c r="T150" s="165"/>
      <c r="U150" s="165"/>
      <c r="V150" s="165"/>
      <c r="W150" s="165"/>
      <c r="X150" s="165"/>
      <c r="Y150" s="165"/>
      <c r="Z150" s="165"/>
      <c r="AA150" s="165"/>
      <c r="AB150" s="165"/>
      <c r="AC150" s="165"/>
      <c r="AD150" s="165"/>
      <c r="AE150" s="165"/>
      <c r="AF150" s="165"/>
      <c r="AG150" s="165"/>
    </row>
    <row r="151" spans="1:33" s="164" customFormat="1" ht="18">
      <c r="A151" s="181"/>
      <c r="B151" s="202" t="s">
        <v>194</v>
      </c>
      <c r="C151" s="203">
        <v>6301</v>
      </c>
      <c r="D151" s="162"/>
      <c r="E151" s="186">
        <f>+IF(+'Intragov-Payment-2017'!N$7=C151,1,0)</f>
        <v>0</v>
      </c>
      <c r="P151" s="165"/>
      <c r="Q151" s="165"/>
      <c r="R151" s="165"/>
      <c r="S151" s="165"/>
      <c r="T151" s="165"/>
      <c r="U151" s="165"/>
      <c r="V151" s="165"/>
      <c r="W151" s="165"/>
      <c r="X151" s="165"/>
      <c r="Y151" s="165"/>
      <c r="Z151" s="165"/>
      <c r="AA151" s="165"/>
      <c r="AB151" s="165"/>
      <c r="AC151" s="165"/>
      <c r="AD151" s="165"/>
      <c r="AE151" s="165"/>
      <c r="AF151" s="165"/>
      <c r="AG151" s="165"/>
    </row>
    <row r="152" spans="1:33" s="164" customFormat="1" ht="18">
      <c r="A152" s="181"/>
      <c r="B152" s="194" t="s">
        <v>195</v>
      </c>
      <c r="C152" s="193">
        <v>6302</v>
      </c>
      <c r="D152" s="162"/>
      <c r="E152" s="189">
        <f>+IF(+'Intragov-Payment-2017'!N$7=C152,1,0)</f>
        <v>0</v>
      </c>
      <c r="P152" s="165"/>
      <c r="Q152" s="165"/>
      <c r="R152" s="165"/>
      <c r="S152" s="165"/>
      <c r="T152" s="165"/>
      <c r="U152" s="165"/>
      <c r="V152" s="165"/>
      <c r="W152" s="165"/>
      <c r="X152" s="165"/>
      <c r="Y152" s="165"/>
      <c r="Z152" s="165"/>
      <c r="AA152" s="165"/>
      <c r="AB152" s="165"/>
      <c r="AC152" s="165"/>
      <c r="AD152" s="165"/>
      <c r="AE152" s="165"/>
      <c r="AF152" s="165"/>
      <c r="AG152" s="165"/>
    </row>
    <row r="153" spans="1:33" s="164" customFormat="1" ht="18">
      <c r="A153" s="181"/>
      <c r="B153" s="194" t="s">
        <v>196</v>
      </c>
      <c r="C153" s="193">
        <v>6303</v>
      </c>
      <c r="D153" s="162"/>
      <c r="E153" s="189">
        <f>+IF(+'Intragov-Payment-2017'!N$7=C153,1,0)</f>
        <v>0</v>
      </c>
      <c r="P153" s="165"/>
      <c r="Q153" s="165"/>
      <c r="R153" s="165"/>
      <c r="S153" s="165"/>
      <c r="T153" s="165"/>
      <c r="U153" s="165"/>
      <c r="V153" s="165"/>
      <c r="W153" s="165"/>
      <c r="X153" s="165"/>
      <c r="Y153" s="165"/>
      <c r="Z153" s="165"/>
      <c r="AA153" s="165"/>
      <c r="AB153" s="165"/>
      <c r="AC153" s="165"/>
      <c r="AD153" s="165"/>
      <c r="AE153" s="165"/>
      <c r="AF153" s="165"/>
      <c r="AG153" s="165"/>
    </row>
    <row r="154" spans="1:33" s="164" customFormat="1" ht="18">
      <c r="A154" s="181"/>
      <c r="B154" s="194" t="s">
        <v>197</v>
      </c>
      <c r="C154" s="193">
        <v>6304</v>
      </c>
      <c r="D154" s="162"/>
      <c r="E154" s="189">
        <f>+IF(+'Intragov-Payment-2017'!N$7=C154,1,0)</f>
        <v>0</v>
      </c>
      <c r="P154" s="165"/>
      <c r="Q154" s="165"/>
      <c r="R154" s="165"/>
      <c r="S154" s="165"/>
      <c r="T154" s="165"/>
      <c r="U154" s="165"/>
      <c r="V154" s="165"/>
      <c r="W154" s="165"/>
      <c r="X154" s="165"/>
      <c r="Y154" s="165"/>
      <c r="Z154" s="165"/>
      <c r="AA154" s="165"/>
      <c r="AB154" s="165"/>
      <c r="AC154" s="165"/>
      <c r="AD154" s="165"/>
      <c r="AE154" s="165"/>
      <c r="AF154" s="165"/>
      <c r="AG154" s="165"/>
    </row>
    <row r="155" spans="1:33" s="164" customFormat="1" ht="18">
      <c r="A155" s="181"/>
      <c r="B155" s="194" t="s">
        <v>198</v>
      </c>
      <c r="C155" s="193">
        <v>6305</v>
      </c>
      <c r="D155" s="162"/>
      <c r="E155" s="189">
        <f>+IF(+'Intragov-Payment-2017'!N$7=C155,1,0)</f>
        <v>0</v>
      </c>
      <c r="P155" s="165"/>
      <c r="Q155" s="165"/>
      <c r="R155" s="165"/>
      <c r="S155" s="165"/>
      <c r="T155" s="165"/>
      <c r="U155" s="165"/>
      <c r="V155" s="165"/>
      <c r="W155" s="165"/>
      <c r="X155" s="165"/>
      <c r="Y155" s="165"/>
      <c r="Z155" s="165"/>
      <c r="AA155" s="165"/>
      <c r="AB155" s="165"/>
      <c r="AC155" s="165"/>
      <c r="AD155" s="165"/>
      <c r="AE155" s="165"/>
      <c r="AF155" s="165"/>
      <c r="AG155" s="165"/>
    </row>
    <row r="156" spans="1:33" s="164" customFormat="1" ht="18">
      <c r="A156" s="181"/>
      <c r="B156" s="200" t="s">
        <v>199</v>
      </c>
      <c r="C156" s="193">
        <v>6306</v>
      </c>
      <c r="D156" s="162"/>
      <c r="E156" s="189">
        <f>+IF(+'Intragov-Payment-2017'!N$7=C156,1,0)</f>
        <v>0</v>
      </c>
      <c r="P156" s="165"/>
      <c r="Q156" s="165"/>
      <c r="R156" s="165"/>
      <c r="S156" s="165"/>
      <c r="T156" s="165"/>
      <c r="U156" s="165"/>
      <c r="V156" s="165"/>
      <c r="W156" s="165"/>
      <c r="X156" s="165"/>
      <c r="Y156" s="165"/>
      <c r="Z156" s="165"/>
      <c r="AA156" s="165"/>
      <c r="AB156" s="165"/>
      <c r="AC156" s="165"/>
      <c r="AD156" s="165"/>
      <c r="AE156" s="165"/>
      <c r="AF156" s="165"/>
      <c r="AG156" s="165"/>
    </row>
    <row r="157" spans="1:33" s="164" customFormat="1" ht="18">
      <c r="A157" s="181"/>
      <c r="B157" s="194" t="s">
        <v>200</v>
      </c>
      <c r="C157" s="193">
        <v>6307</v>
      </c>
      <c r="D157" s="162"/>
      <c r="E157" s="189">
        <f>+IF(+'Intragov-Payment-2017'!N$7=C157,1,0)</f>
        <v>0</v>
      </c>
      <c r="P157" s="165"/>
      <c r="Q157" s="165"/>
      <c r="R157" s="165"/>
      <c r="S157" s="165"/>
      <c r="T157" s="165"/>
      <c r="U157" s="165"/>
      <c r="V157" s="165"/>
      <c r="W157" s="165"/>
      <c r="X157" s="165"/>
      <c r="Y157" s="165"/>
      <c r="Z157" s="165"/>
      <c r="AA157" s="165"/>
      <c r="AB157" s="165"/>
      <c r="AC157" s="165"/>
      <c r="AD157" s="165"/>
      <c r="AE157" s="165"/>
      <c r="AF157" s="165"/>
      <c r="AG157" s="165"/>
    </row>
    <row r="158" spans="1:33" s="164" customFormat="1" ht="18">
      <c r="A158" s="181"/>
      <c r="B158" s="194" t="s">
        <v>201</v>
      </c>
      <c r="C158" s="193">
        <v>6308</v>
      </c>
      <c r="D158" s="162"/>
      <c r="E158" s="189">
        <f>+IF(+'Intragov-Payment-2017'!N$7=C158,1,0)</f>
        <v>0</v>
      </c>
      <c r="P158" s="165"/>
      <c r="Q158" s="165"/>
      <c r="R158" s="165"/>
      <c r="S158" s="165"/>
      <c r="T158" s="165"/>
      <c r="U158" s="165"/>
      <c r="V158" s="165"/>
      <c r="W158" s="165"/>
      <c r="X158" s="165"/>
      <c r="Y158" s="165"/>
      <c r="Z158" s="165"/>
      <c r="AA158" s="165"/>
      <c r="AB158" s="165"/>
      <c r="AC158" s="165"/>
      <c r="AD158" s="165"/>
      <c r="AE158" s="165"/>
      <c r="AF158" s="165"/>
      <c r="AG158" s="165"/>
    </row>
    <row r="159" spans="1:33" s="164" customFormat="1" ht="18">
      <c r="A159" s="181"/>
      <c r="B159" s="194" t="s">
        <v>202</v>
      </c>
      <c r="C159" s="193">
        <v>6309</v>
      </c>
      <c r="D159" s="162"/>
      <c r="E159" s="189">
        <f>+IF(+'Intragov-Payment-2017'!N$7=C159,1,0)</f>
        <v>0</v>
      </c>
      <c r="P159" s="165"/>
      <c r="Q159" s="165"/>
      <c r="R159" s="165"/>
      <c r="S159" s="165"/>
      <c r="T159" s="165"/>
      <c r="U159" s="165"/>
      <c r="V159" s="165"/>
      <c r="W159" s="165"/>
      <c r="X159" s="165"/>
      <c r="Y159" s="165"/>
      <c r="Z159" s="165"/>
      <c r="AA159" s="165"/>
      <c r="AB159" s="165"/>
      <c r="AC159" s="165"/>
      <c r="AD159" s="165"/>
      <c r="AE159" s="165"/>
      <c r="AF159" s="165"/>
      <c r="AG159" s="165"/>
    </row>
    <row r="160" spans="1:33" s="164" customFormat="1" ht="18">
      <c r="A160" s="181"/>
      <c r="B160" s="194" t="s">
        <v>203</v>
      </c>
      <c r="C160" s="193">
        <v>6310</v>
      </c>
      <c r="D160" s="162"/>
      <c r="E160" s="189">
        <f>+IF(+'Intragov-Payment-2017'!N$7=C160,1,0)</f>
        <v>0</v>
      </c>
      <c r="P160" s="165"/>
      <c r="Q160" s="165"/>
      <c r="R160" s="165"/>
      <c r="S160" s="165"/>
      <c r="T160" s="165"/>
      <c r="U160" s="165"/>
      <c r="V160" s="165"/>
      <c r="W160" s="165"/>
      <c r="X160" s="165"/>
      <c r="Y160" s="165"/>
      <c r="Z160" s="165"/>
      <c r="AA160" s="165"/>
      <c r="AB160" s="165"/>
      <c r="AC160" s="165"/>
      <c r="AD160" s="165"/>
      <c r="AE160" s="165"/>
      <c r="AF160" s="165"/>
      <c r="AG160" s="165"/>
    </row>
    <row r="161" spans="1:33" s="164" customFormat="1" ht="18">
      <c r="A161" s="181"/>
      <c r="B161" s="194" t="s">
        <v>204</v>
      </c>
      <c r="C161" s="193">
        <v>6311</v>
      </c>
      <c r="D161" s="162"/>
      <c r="E161" s="189">
        <f>+IF(+'Intragov-Payment-2017'!N$7=C161,1,0)</f>
        <v>0</v>
      </c>
      <c r="P161" s="165"/>
      <c r="Q161" s="165"/>
      <c r="R161" s="165"/>
      <c r="S161" s="165"/>
      <c r="T161" s="165"/>
      <c r="U161" s="165"/>
      <c r="V161" s="165"/>
      <c r="W161" s="165"/>
      <c r="X161" s="165"/>
      <c r="Y161" s="165"/>
      <c r="Z161" s="165"/>
      <c r="AA161" s="165"/>
      <c r="AB161" s="165"/>
      <c r="AC161" s="165"/>
      <c r="AD161" s="165"/>
      <c r="AE161" s="165"/>
      <c r="AF161" s="165"/>
      <c r="AG161" s="165"/>
    </row>
    <row r="162" spans="1:33" s="164" customFormat="1" ht="18.75" thickBot="1">
      <c r="A162" s="181"/>
      <c r="B162" s="195" t="s">
        <v>205</v>
      </c>
      <c r="C162" s="196">
        <v>6312</v>
      </c>
      <c r="D162" s="162"/>
      <c r="E162" s="197">
        <f>+IF(+'Intragov-Payment-2017'!N$7=C162,1,0)</f>
        <v>0</v>
      </c>
      <c r="P162" s="165"/>
      <c r="Q162" s="165"/>
      <c r="R162" s="165"/>
      <c r="S162" s="165"/>
      <c r="T162" s="165"/>
      <c r="U162" s="165"/>
      <c r="V162" s="165"/>
      <c r="W162" s="165"/>
      <c r="X162" s="165"/>
      <c r="Y162" s="165"/>
      <c r="Z162" s="165"/>
      <c r="AA162" s="165"/>
      <c r="AB162" s="165"/>
      <c r="AC162" s="165"/>
      <c r="AD162" s="165"/>
      <c r="AE162" s="165"/>
      <c r="AF162" s="165"/>
      <c r="AG162" s="165"/>
    </row>
    <row r="163" spans="1:33" s="164" customFormat="1" ht="9" customHeight="1" thickBot="1">
      <c r="A163" s="198"/>
      <c r="B163" s="178"/>
      <c r="C163" s="199"/>
      <c r="D163" s="162"/>
      <c r="E163" s="163"/>
      <c r="P163" s="165"/>
      <c r="Q163" s="165"/>
      <c r="R163" s="165"/>
      <c r="S163" s="165"/>
      <c r="T163" s="165"/>
      <c r="U163" s="165"/>
      <c r="V163" s="165"/>
      <c r="W163" s="165"/>
      <c r="X163" s="165"/>
      <c r="Y163" s="165"/>
      <c r="Z163" s="165"/>
      <c r="AA163" s="165"/>
      <c r="AB163" s="165"/>
      <c r="AC163" s="165"/>
      <c r="AD163" s="165"/>
      <c r="AE163" s="165"/>
      <c r="AF163" s="165"/>
      <c r="AG163" s="165"/>
    </row>
    <row r="164" spans="1:33" s="164" customFormat="1" ht="18">
      <c r="A164" s="181"/>
      <c r="B164" s="182" t="s">
        <v>206</v>
      </c>
      <c r="C164" s="183" t="s">
        <v>207</v>
      </c>
      <c r="D164" s="162"/>
      <c r="E164" s="163"/>
      <c r="P164" s="165"/>
      <c r="Q164" s="165"/>
      <c r="R164" s="165"/>
      <c r="S164" s="165"/>
      <c r="T164" s="165"/>
      <c r="U164" s="165"/>
      <c r="V164" s="165"/>
      <c r="W164" s="165"/>
      <c r="X164" s="165"/>
      <c r="Y164" s="165"/>
      <c r="Z164" s="165"/>
      <c r="AA164" s="165"/>
      <c r="AB164" s="165"/>
      <c r="AC164" s="165"/>
      <c r="AD164" s="165"/>
      <c r="AE164" s="165"/>
      <c r="AF164" s="165"/>
      <c r="AG164" s="165"/>
    </row>
    <row r="165" spans="1:33" s="164" customFormat="1" ht="18">
      <c r="A165" s="181"/>
      <c r="B165" s="202" t="s">
        <v>208</v>
      </c>
      <c r="C165" s="203">
        <v>6401</v>
      </c>
      <c r="D165" s="162"/>
      <c r="E165" s="186">
        <f>+IF(+'Intragov-Payment-2017'!N$7=C165,1,0)</f>
        <v>0</v>
      </c>
      <c r="P165" s="165"/>
      <c r="Q165" s="165"/>
      <c r="R165" s="165"/>
      <c r="S165" s="165"/>
      <c r="T165" s="165"/>
      <c r="U165" s="165"/>
      <c r="V165" s="165"/>
      <c r="W165" s="165"/>
      <c r="X165" s="165"/>
      <c r="Y165" s="165"/>
      <c r="Z165" s="165"/>
      <c r="AA165" s="165"/>
      <c r="AB165" s="165"/>
      <c r="AC165" s="165"/>
      <c r="AD165" s="165"/>
      <c r="AE165" s="165"/>
      <c r="AF165" s="165"/>
      <c r="AG165" s="165"/>
    </row>
    <row r="166" spans="1:33" s="164" customFormat="1" ht="18">
      <c r="A166" s="181"/>
      <c r="B166" s="194" t="s">
        <v>209</v>
      </c>
      <c r="C166" s="193">
        <v>6402</v>
      </c>
      <c r="D166" s="162"/>
      <c r="E166" s="189">
        <f>+IF(+'Intragov-Payment-2017'!N$7=C166,1,0)</f>
        <v>0</v>
      </c>
      <c r="P166" s="165"/>
      <c r="Q166" s="165"/>
      <c r="R166" s="165"/>
      <c r="S166" s="165"/>
      <c r="T166" s="165"/>
      <c r="U166" s="165"/>
      <c r="V166" s="165"/>
      <c r="W166" s="165"/>
      <c r="X166" s="165"/>
      <c r="Y166" s="165"/>
      <c r="Z166" s="165"/>
      <c r="AA166" s="165"/>
      <c r="AB166" s="165"/>
      <c r="AC166" s="165"/>
      <c r="AD166" s="165"/>
      <c r="AE166" s="165"/>
      <c r="AF166" s="165"/>
      <c r="AG166" s="165"/>
    </row>
    <row r="167" spans="1:33" s="164" customFormat="1" ht="18">
      <c r="A167" s="181"/>
      <c r="B167" s="194" t="s">
        <v>210</v>
      </c>
      <c r="C167" s="193">
        <v>6403</v>
      </c>
      <c r="D167" s="162"/>
      <c r="E167" s="189">
        <f>+IF(+'Intragov-Payment-2017'!N$7=C167,1,0)</f>
        <v>0</v>
      </c>
      <c r="P167" s="165"/>
      <c r="Q167" s="165"/>
      <c r="R167" s="165"/>
      <c r="S167" s="165"/>
      <c r="T167" s="165"/>
      <c r="U167" s="165"/>
      <c r="V167" s="165"/>
      <c r="W167" s="165"/>
      <c r="X167" s="165"/>
      <c r="Y167" s="165"/>
      <c r="Z167" s="165"/>
      <c r="AA167" s="165"/>
      <c r="AB167" s="165"/>
      <c r="AC167" s="165"/>
      <c r="AD167" s="165"/>
      <c r="AE167" s="165"/>
      <c r="AF167" s="165"/>
      <c r="AG167" s="165"/>
    </row>
    <row r="168" spans="1:33" s="164" customFormat="1" ht="18">
      <c r="A168" s="181"/>
      <c r="B168" s="200" t="s">
        <v>211</v>
      </c>
      <c r="C168" s="193">
        <v>6404</v>
      </c>
      <c r="D168" s="162"/>
      <c r="E168" s="189">
        <f>+IF(+'Intragov-Payment-2017'!N$7=C168,1,0)</f>
        <v>0</v>
      </c>
      <c r="P168" s="165"/>
      <c r="Q168" s="165"/>
      <c r="R168" s="165"/>
      <c r="S168" s="165"/>
      <c r="T168" s="165"/>
      <c r="U168" s="165"/>
      <c r="V168" s="165"/>
      <c r="W168" s="165"/>
      <c r="X168" s="165"/>
      <c r="Y168" s="165"/>
      <c r="Z168" s="165"/>
      <c r="AA168" s="165"/>
      <c r="AB168" s="165"/>
      <c r="AC168" s="165"/>
      <c r="AD168" s="165"/>
      <c r="AE168" s="165"/>
      <c r="AF168" s="165"/>
      <c r="AG168" s="165"/>
    </row>
    <row r="169" spans="1:33" s="164" customFormat="1" ht="18">
      <c r="A169" s="181"/>
      <c r="B169" s="194" t="s">
        <v>212</v>
      </c>
      <c r="C169" s="193">
        <v>6405</v>
      </c>
      <c r="D169" s="162"/>
      <c r="E169" s="189">
        <f>+IF(+'Intragov-Payment-2017'!N$7=C169,1,0)</f>
        <v>0</v>
      </c>
      <c r="P169" s="165"/>
      <c r="Q169" s="165"/>
      <c r="R169" s="165"/>
      <c r="S169" s="165"/>
      <c r="T169" s="165"/>
      <c r="U169" s="165"/>
      <c r="V169" s="165"/>
      <c r="W169" s="165"/>
      <c r="X169" s="165"/>
      <c r="Y169" s="165"/>
      <c r="Z169" s="165"/>
      <c r="AA169" s="165"/>
      <c r="AB169" s="165"/>
      <c r="AC169" s="165"/>
      <c r="AD169" s="165"/>
      <c r="AE169" s="165"/>
      <c r="AF169" s="165"/>
      <c r="AG169" s="165"/>
    </row>
    <row r="170" spans="1:33" s="164" customFormat="1" ht="18.75" thickBot="1">
      <c r="A170" s="181"/>
      <c r="B170" s="195" t="s">
        <v>213</v>
      </c>
      <c r="C170" s="196">
        <v>6406</v>
      </c>
      <c r="D170" s="162"/>
      <c r="E170" s="197">
        <f>+IF(+'Intragov-Payment-2017'!N$7=C170,1,0)</f>
        <v>0</v>
      </c>
      <c r="P170" s="165"/>
      <c r="Q170" s="165"/>
      <c r="R170" s="165"/>
      <c r="S170" s="165"/>
      <c r="T170" s="165"/>
      <c r="U170" s="165"/>
      <c r="V170" s="165"/>
      <c r="W170" s="165"/>
      <c r="X170" s="165"/>
      <c r="Y170" s="165"/>
      <c r="Z170" s="165"/>
      <c r="AA170" s="165"/>
      <c r="AB170" s="165"/>
      <c r="AC170" s="165"/>
      <c r="AD170" s="165"/>
      <c r="AE170" s="165"/>
      <c r="AF170" s="165"/>
      <c r="AG170" s="165"/>
    </row>
    <row r="171" spans="1:33" s="164" customFormat="1" ht="9" customHeight="1" thickBot="1">
      <c r="A171" s="198"/>
      <c r="B171" s="178"/>
      <c r="C171" s="199"/>
      <c r="D171" s="162"/>
      <c r="E171" s="163"/>
      <c r="P171" s="165"/>
      <c r="Q171" s="165"/>
      <c r="R171" s="165"/>
      <c r="S171" s="165"/>
      <c r="T171" s="165"/>
      <c r="U171" s="165"/>
      <c r="V171" s="165"/>
      <c r="W171" s="165"/>
      <c r="X171" s="165"/>
      <c r="Y171" s="165"/>
      <c r="Z171" s="165"/>
      <c r="AA171" s="165"/>
      <c r="AB171" s="165"/>
      <c r="AC171" s="165"/>
      <c r="AD171" s="165"/>
      <c r="AE171" s="165"/>
      <c r="AF171" s="165"/>
      <c r="AG171" s="165"/>
    </row>
    <row r="172" spans="1:33" s="164" customFormat="1" ht="18">
      <c r="A172" s="181"/>
      <c r="B172" s="182" t="s">
        <v>214</v>
      </c>
      <c r="C172" s="183" t="s">
        <v>215</v>
      </c>
      <c r="D172" s="162"/>
      <c r="E172" s="163"/>
      <c r="P172" s="165"/>
      <c r="Q172" s="165"/>
      <c r="R172" s="165"/>
      <c r="S172" s="165"/>
      <c r="T172" s="165"/>
      <c r="U172" s="165"/>
      <c r="V172" s="165"/>
      <c r="W172" s="165"/>
      <c r="X172" s="165"/>
      <c r="Y172" s="165"/>
      <c r="Z172" s="165"/>
      <c r="AA172" s="165"/>
      <c r="AB172" s="165"/>
      <c r="AC172" s="165"/>
      <c r="AD172" s="165"/>
      <c r="AE172" s="165"/>
      <c r="AF172" s="165"/>
      <c r="AG172" s="165"/>
    </row>
    <row r="173" spans="1:33" s="164" customFormat="1" ht="18">
      <c r="A173" s="181"/>
      <c r="B173" s="209" t="s">
        <v>216</v>
      </c>
      <c r="C173" s="210">
        <v>6501</v>
      </c>
      <c r="D173" s="162"/>
      <c r="E173" s="186">
        <f>+IF(+'Intragov-Payment-2017'!N$7=C173,1,0)</f>
        <v>0</v>
      </c>
      <c r="P173" s="165"/>
      <c r="Q173" s="165"/>
      <c r="R173" s="165"/>
      <c r="S173" s="165"/>
      <c r="T173" s="165"/>
      <c r="U173" s="165"/>
      <c r="V173" s="165"/>
      <c r="W173" s="165"/>
      <c r="X173" s="165"/>
      <c r="Y173" s="165"/>
      <c r="Z173" s="165"/>
      <c r="AA173" s="165"/>
      <c r="AB173" s="165"/>
      <c r="AC173" s="165"/>
      <c r="AD173" s="165"/>
      <c r="AE173" s="165"/>
      <c r="AF173" s="165"/>
      <c r="AG173" s="165"/>
    </row>
    <row r="174" spans="1:33" s="164" customFormat="1" ht="18">
      <c r="A174" s="181"/>
      <c r="B174" s="194" t="s">
        <v>217</v>
      </c>
      <c r="C174" s="193">
        <v>6502</v>
      </c>
      <c r="D174" s="162"/>
      <c r="E174" s="189">
        <f>+IF(+'Intragov-Payment-2017'!N$7=C174,1,0)</f>
        <v>0</v>
      </c>
      <c r="P174" s="165"/>
      <c r="Q174" s="165"/>
      <c r="R174" s="165"/>
      <c r="S174" s="165"/>
      <c r="T174" s="165"/>
      <c r="U174" s="165"/>
      <c r="V174" s="165"/>
      <c r="W174" s="165"/>
      <c r="X174" s="165"/>
      <c r="Y174" s="165"/>
      <c r="Z174" s="165"/>
      <c r="AA174" s="165"/>
      <c r="AB174" s="165"/>
      <c r="AC174" s="165"/>
      <c r="AD174" s="165"/>
      <c r="AE174" s="165"/>
      <c r="AF174" s="165"/>
      <c r="AG174" s="165"/>
    </row>
    <row r="175" spans="1:33" s="164" customFormat="1" ht="18">
      <c r="A175" s="181"/>
      <c r="B175" s="194" t="s">
        <v>218</v>
      </c>
      <c r="C175" s="193">
        <v>6503</v>
      </c>
      <c r="D175" s="162"/>
      <c r="E175" s="189">
        <f>+IF(+'Intragov-Payment-2017'!N$7=C175,1,0)</f>
        <v>0</v>
      </c>
      <c r="P175" s="165"/>
      <c r="Q175" s="165"/>
      <c r="R175" s="165"/>
      <c r="S175" s="165"/>
      <c r="T175" s="165"/>
      <c r="U175" s="165"/>
      <c r="V175" s="165"/>
      <c r="W175" s="165"/>
      <c r="X175" s="165"/>
      <c r="Y175" s="165"/>
      <c r="Z175" s="165"/>
      <c r="AA175" s="165"/>
      <c r="AB175" s="165"/>
      <c r="AC175" s="165"/>
      <c r="AD175" s="165"/>
      <c r="AE175" s="165"/>
      <c r="AF175" s="165"/>
      <c r="AG175" s="165"/>
    </row>
    <row r="176" spans="1:33" s="164" customFormat="1" ht="18">
      <c r="A176" s="181"/>
      <c r="B176" s="194" t="s">
        <v>219</v>
      </c>
      <c r="C176" s="193">
        <v>6504</v>
      </c>
      <c r="D176" s="162"/>
      <c r="E176" s="189">
        <f>+IF(+'Intragov-Payment-2017'!N$7=C176,1,0)</f>
        <v>0</v>
      </c>
      <c r="P176" s="165"/>
      <c r="Q176" s="165"/>
      <c r="R176" s="165"/>
      <c r="S176" s="165"/>
      <c r="T176" s="165"/>
      <c r="U176" s="165"/>
      <c r="V176" s="165"/>
      <c r="W176" s="165"/>
      <c r="X176" s="165"/>
      <c r="Y176" s="165"/>
      <c r="Z176" s="165"/>
      <c r="AA176" s="165"/>
      <c r="AB176" s="165"/>
      <c r="AC176" s="165"/>
      <c r="AD176" s="165"/>
      <c r="AE176" s="165"/>
      <c r="AF176" s="165"/>
      <c r="AG176" s="165"/>
    </row>
    <row r="177" spans="1:33" s="164" customFormat="1" ht="18">
      <c r="A177" s="181"/>
      <c r="B177" s="194" t="s">
        <v>220</v>
      </c>
      <c r="C177" s="193">
        <v>6505</v>
      </c>
      <c r="D177" s="162"/>
      <c r="E177" s="189">
        <f>+IF(+'Intragov-Payment-2017'!N$7=C177,1,0)</f>
        <v>0</v>
      </c>
      <c r="P177" s="165"/>
      <c r="Q177" s="165"/>
      <c r="R177" s="165"/>
      <c r="S177" s="165"/>
      <c r="T177" s="165"/>
      <c r="U177" s="165"/>
      <c r="V177" s="165"/>
      <c r="W177" s="165"/>
      <c r="X177" s="165"/>
      <c r="Y177" s="165"/>
      <c r="Z177" s="165"/>
      <c r="AA177" s="165"/>
      <c r="AB177" s="165"/>
      <c r="AC177" s="165"/>
      <c r="AD177" s="165"/>
      <c r="AE177" s="165"/>
      <c r="AF177" s="165"/>
      <c r="AG177" s="165"/>
    </row>
    <row r="178" spans="1:33" s="164" customFormat="1" ht="18">
      <c r="A178" s="181"/>
      <c r="B178" s="194" t="s">
        <v>221</v>
      </c>
      <c r="C178" s="193">
        <v>6506</v>
      </c>
      <c r="D178" s="162"/>
      <c r="E178" s="189">
        <f>+IF(+'Intragov-Payment-2017'!N$7=C178,1,0)</f>
        <v>0</v>
      </c>
      <c r="P178" s="165"/>
      <c r="Q178" s="165"/>
      <c r="R178" s="165"/>
      <c r="S178" s="165"/>
      <c r="T178" s="165"/>
      <c r="U178" s="165"/>
      <c r="V178" s="165"/>
      <c r="W178" s="165"/>
      <c r="X178" s="165"/>
      <c r="Y178" s="165"/>
      <c r="Z178" s="165"/>
      <c r="AA178" s="165"/>
      <c r="AB178" s="165"/>
      <c r="AC178" s="165"/>
      <c r="AD178" s="165"/>
      <c r="AE178" s="165"/>
      <c r="AF178" s="165"/>
      <c r="AG178" s="165"/>
    </row>
    <row r="179" spans="1:33" s="164" customFormat="1" ht="18">
      <c r="A179" s="181"/>
      <c r="B179" s="194" t="s">
        <v>222</v>
      </c>
      <c r="C179" s="193">
        <v>6507</v>
      </c>
      <c r="D179" s="162"/>
      <c r="E179" s="189">
        <f>+IF(+'Intragov-Payment-2017'!N$7=C179,1,0)</f>
        <v>0</v>
      </c>
      <c r="P179" s="165"/>
      <c r="Q179" s="165"/>
      <c r="R179" s="165"/>
      <c r="S179" s="165"/>
      <c r="T179" s="165"/>
      <c r="U179" s="165"/>
      <c r="V179" s="165"/>
      <c r="W179" s="165"/>
      <c r="X179" s="165"/>
      <c r="Y179" s="165"/>
      <c r="Z179" s="165"/>
      <c r="AA179" s="165"/>
      <c r="AB179" s="165"/>
      <c r="AC179" s="165"/>
      <c r="AD179" s="165"/>
      <c r="AE179" s="165"/>
      <c r="AF179" s="165"/>
      <c r="AG179" s="165"/>
    </row>
    <row r="180" spans="1:33" s="164" customFormat="1" ht="18">
      <c r="A180" s="181"/>
      <c r="B180" s="200" t="s">
        <v>223</v>
      </c>
      <c r="C180" s="193">
        <v>6508</v>
      </c>
      <c r="D180" s="162"/>
      <c r="E180" s="189">
        <f>+IF(+'Intragov-Payment-2017'!N$7=C180,1,0)</f>
        <v>0</v>
      </c>
      <c r="P180" s="165"/>
      <c r="Q180" s="165"/>
      <c r="R180" s="165"/>
      <c r="S180" s="165"/>
      <c r="T180" s="165"/>
      <c r="U180" s="165"/>
      <c r="V180" s="165"/>
      <c r="W180" s="165"/>
      <c r="X180" s="165"/>
      <c r="Y180" s="165"/>
      <c r="Z180" s="165"/>
      <c r="AA180" s="165"/>
      <c r="AB180" s="165"/>
      <c r="AC180" s="165"/>
      <c r="AD180" s="165"/>
      <c r="AE180" s="165"/>
      <c r="AF180" s="165"/>
      <c r="AG180" s="165"/>
    </row>
    <row r="181" spans="1:33" s="164" customFormat="1" ht="18">
      <c r="A181" s="181"/>
      <c r="B181" s="194" t="s">
        <v>224</v>
      </c>
      <c r="C181" s="193">
        <v>6509</v>
      </c>
      <c r="D181" s="162"/>
      <c r="E181" s="189">
        <f>+IF(+'Intragov-Payment-2017'!N$7=C181,1,0)</f>
        <v>0</v>
      </c>
      <c r="P181" s="165"/>
      <c r="Q181" s="165"/>
      <c r="R181" s="165"/>
      <c r="S181" s="165"/>
      <c r="T181" s="165"/>
      <c r="U181" s="165"/>
      <c r="V181" s="165"/>
      <c r="W181" s="165"/>
      <c r="X181" s="165"/>
      <c r="Y181" s="165"/>
      <c r="Z181" s="165"/>
      <c r="AA181" s="165"/>
      <c r="AB181" s="165"/>
      <c r="AC181" s="165"/>
      <c r="AD181" s="165"/>
      <c r="AE181" s="165"/>
      <c r="AF181" s="165"/>
      <c r="AG181" s="165"/>
    </row>
    <row r="182" spans="1:33" s="164" customFormat="1" ht="18">
      <c r="A182" s="181"/>
      <c r="B182" s="194" t="s">
        <v>225</v>
      </c>
      <c r="C182" s="193">
        <v>6510</v>
      </c>
      <c r="D182" s="162"/>
      <c r="E182" s="189">
        <f>+IF(+'Intragov-Payment-2017'!N$7=C182,1,0)</f>
        <v>0</v>
      </c>
      <c r="P182" s="165"/>
      <c r="Q182" s="165"/>
      <c r="R182" s="165"/>
      <c r="S182" s="165"/>
      <c r="T182" s="165"/>
      <c r="U182" s="165"/>
      <c r="V182" s="165"/>
      <c r="W182" s="165"/>
      <c r="X182" s="165"/>
      <c r="Y182" s="165"/>
      <c r="Z182" s="165"/>
      <c r="AA182" s="165"/>
      <c r="AB182" s="165"/>
      <c r="AC182" s="165"/>
      <c r="AD182" s="165"/>
      <c r="AE182" s="165"/>
      <c r="AF182" s="165"/>
      <c r="AG182" s="165"/>
    </row>
    <row r="183" spans="1:33" s="164" customFormat="1" ht="18.75" thickBot="1">
      <c r="A183" s="181"/>
      <c r="B183" s="195" t="s">
        <v>125</v>
      </c>
      <c r="C183" s="211">
        <v>6511</v>
      </c>
      <c r="D183" s="162"/>
      <c r="E183" s="197">
        <f>+IF(+'Intragov-Payment-2017'!N$7=C183,1,0)</f>
        <v>0</v>
      </c>
      <c r="P183" s="165"/>
      <c r="Q183" s="165"/>
      <c r="R183" s="165"/>
      <c r="S183" s="165"/>
      <c r="T183" s="165"/>
      <c r="U183" s="165"/>
      <c r="V183" s="165"/>
      <c r="W183" s="165"/>
      <c r="X183" s="165"/>
      <c r="Y183" s="165"/>
      <c r="Z183" s="165"/>
      <c r="AA183" s="165"/>
      <c r="AB183" s="165"/>
      <c r="AC183" s="165"/>
      <c r="AD183" s="165"/>
      <c r="AE183" s="165"/>
      <c r="AF183" s="165"/>
      <c r="AG183" s="165"/>
    </row>
    <row r="184" spans="1:33" s="164" customFormat="1" ht="9" customHeight="1" thickBot="1">
      <c r="A184" s="198"/>
      <c r="B184" s="178"/>
      <c r="C184" s="199"/>
      <c r="D184" s="162"/>
      <c r="E184" s="163"/>
      <c r="P184" s="165"/>
      <c r="Q184" s="165"/>
      <c r="R184" s="165"/>
      <c r="S184" s="165"/>
      <c r="T184" s="165"/>
      <c r="U184" s="165"/>
      <c r="V184" s="165"/>
      <c r="W184" s="165"/>
      <c r="X184" s="165"/>
      <c r="Y184" s="165"/>
      <c r="Z184" s="165"/>
      <c r="AA184" s="165"/>
      <c r="AB184" s="165"/>
      <c r="AC184" s="165"/>
      <c r="AD184" s="165"/>
      <c r="AE184" s="165"/>
      <c r="AF184" s="165"/>
      <c r="AG184" s="165"/>
    </row>
    <row r="185" spans="1:33" s="164" customFormat="1" ht="18">
      <c r="A185" s="181"/>
      <c r="B185" s="182" t="s">
        <v>226</v>
      </c>
      <c r="C185" s="183" t="s">
        <v>227</v>
      </c>
      <c r="D185" s="162"/>
      <c r="E185" s="163"/>
      <c r="P185" s="165"/>
      <c r="Q185" s="165"/>
      <c r="R185" s="165"/>
      <c r="S185" s="165"/>
      <c r="T185" s="165"/>
      <c r="U185" s="165"/>
      <c r="V185" s="165"/>
      <c r="W185" s="165"/>
      <c r="X185" s="165"/>
      <c r="Y185" s="165"/>
      <c r="Z185" s="165"/>
      <c r="AA185" s="165"/>
      <c r="AB185" s="165"/>
      <c r="AC185" s="165"/>
      <c r="AD185" s="165"/>
      <c r="AE185" s="165"/>
      <c r="AF185" s="165"/>
      <c r="AG185" s="165"/>
    </row>
    <row r="186" spans="1:33" s="164" customFormat="1" ht="18">
      <c r="A186" s="181"/>
      <c r="B186" s="209" t="s">
        <v>228</v>
      </c>
      <c r="C186" s="210">
        <v>6601</v>
      </c>
      <c r="D186" s="162"/>
      <c r="E186" s="186">
        <f>+IF(+'Intragov-Payment-2017'!N$7=C186,1,0)</f>
        <v>0</v>
      </c>
      <c r="P186" s="165"/>
      <c r="Q186" s="165"/>
      <c r="R186" s="165"/>
      <c r="S186" s="165"/>
      <c r="T186" s="165"/>
      <c r="U186" s="165"/>
      <c r="V186" s="165"/>
      <c r="W186" s="165"/>
      <c r="X186" s="165"/>
      <c r="Y186" s="165"/>
      <c r="Z186" s="165"/>
      <c r="AA186" s="165"/>
      <c r="AB186" s="165"/>
      <c r="AC186" s="165"/>
      <c r="AD186" s="165"/>
      <c r="AE186" s="165"/>
      <c r="AF186" s="165"/>
      <c r="AG186" s="165"/>
    </row>
    <row r="187" spans="1:33" s="164" customFormat="1" ht="18">
      <c r="A187" s="181"/>
      <c r="B187" s="194" t="s">
        <v>229</v>
      </c>
      <c r="C187" s="193">
        <v>6602</v>
      </c>
      <c r="D187" s="162"/>
      <c r="E187" s="189">
        <f>+IF(+'Intragov-Payment-2017'!N$7=C187,1,0)</f>
        <v>0</v>
      </c>
      <c r="P187" s="165"/>
      <c r="Q187" s="165"/>
      <c r="R187" s="165"/>
      <c r="S187" s="165"/>
      <c r="T187" s="165"/>
      <c r="U187" s="165"/>
      <c r="V187" s="165"/>
      <c r="W187" s="165"/>
      <c r="X187" s="165"/>
      <c r="Y187" s="165"/>
      <c r="Z187" s="165"/>
      <c r="AA187" s="165"/>
      <c r="AB187" s="165"/>
      <c r="AC187" s="165"/>
      <c r="AD187" s="165"/>
      <c r="AE187" s="165"/>
      <c r="AF187" s="165"/>
      <c r="AG187" s="165"/>
    </row>
    <row r="188" spans="1:33" s="164" customFormat="1" ht="18">
      <c r="A188" s="181"/>
      <c r="B188" s="194" t="s">
        <v>230</v>
      </c>
      <c r="C188" s="193">
        <v>6603</v>
      </c>
      <c r="D188" s="162"/>
      <c r="E188" s="189">
        <f>+IF(+'Intragov-Payment-2017'!N$7=C188,1,0)</f>
        <v>0</v>
      </c>
      <c r="P188" s="165"/>
      <c r="Q188" s="165"/>
      <c r="R188" s="165"/>
      <c r="S188" s="165"/>
      <c r="T188" s="165"/>
      <c r="U188" s="165"/>
      <c r="V188" s="165"/>
      <c r="W188" s="165"/>
      <c r="X188" s="165"/>
      <c r="Y188" s="165"/>
      <c r="Z188" s="165"/>
      <c r="AA188" s="165"/>
      <c r="AB188" s="165"/>
      <c r="AC188" s="165"/>
      <c r="AD188" s="165"/>
      <c r="AE188" s="165"/>
      <c r="AF188" s="165"/>
      <c r="AG188" s="165"/>
    </row>
    <row r="189" spans="1:33" s="164" customFormat="1" ht="18">
      <c r="A189" s="181"/>
      <c r="B189" s="194" t="s">
        <v>231</v>
      </c>
      <c r="C189" s="193">
        <v>6604</v>
      </c>
      <c r="D189" s="162"/>
      <c r="E189" s="189">
        <f>+IF(+'Intragov-Payment-2017'!N$7=C189,1,0)</f>
        <v>0</v>
      </c>
      <c r="P189" s="165"/>
      <c r="Q189" s="165"/>
      <c r="R189" s="165"/>
      <c r="S189" s="165"/>
      <c r="T189" s="165"/>
      <c r="U189" s="165"/>
      <c r="V189" s="165"/>
      <c r="W189" s="165"/>
      <c r="X189" s="165"/>
      <c r="Y189" s="165"/>
      <c r="Z189" s="165"/>
      <c r="AA189" s="165"/>
      <c r="AB189" s="165"/>
      <c r="AC189" s="165"/>
      <c r="AD189" s="165"/>
      <c r="AE189" s="165"/>
      <c r="AF189" s="165"/>
      <c r="AG189" s="165"/>
    </row>
    <row r="190" spans="1:33" s="164" customFormat="1" ht="18">
      <c r="A190" s="181"/>
      <c r="B190" s="194" t="s">
        <v>232</v>
      </c>
      <c r="C190" s="193">
        <v>6605</v>
      </c>
      <c r="D190" s="162"/>
      <c r="E190" s="189">
        <f>+IF(+'Intragov-Payment-2017'!N$7=C190,1,0)</f>
        <v>0</v>
      </c>
      <c r="P190" s="165"/>
      <c r="Q190" s="165"/>
      <c r="R190" s="165"/>
      <c r="S190" s="165"/>
      <c r="T190" s="165"/>
      <c r="U190" s="165"/>
      <c r="V190" s="165"/>
      <c r="W190" s="165"/>
      <c r="X190" s="165"/>
      <c r="Y190" s="165"/>
      <c r="Z190" s="165"/>
      <c r="AA190" s="165"/>
      <c r="AB190" s="165"/>
      <c r="AC190" s="165"/>
      <c r="AD190" s="165"/>
      <c r="AE190" s="165"/>
      <c r="AF190" s="165"/>
      <c r="AG190" s="165"/>
    </row>
    <row r="191" spans="1:33" s="164" customFormat="1" ht="18">
      <c r="A191" s="181"/>
      <c r="B191" s="194" t="s">
        <v>233</v>
      </c>
      <c r="C191" s="193">
        <v>6606</v>
      </c>
      <c r="D191" s="162"/>
      <c r="E191" s="189">
        <f>+IF(+'Intragov-Payment-2017'!N$7=C191,1,0)</f>
        <v>0</v>
      </c>
      <c r="P191" s="165"/>
      <c r="Q191" s="165"/>
      <c r="R191" s="165"/>
      <c r="S191" s="165"/>
      <c r="T191" s="165"/>
      <c r="U191" s="165"/>
      <c r="V191" s="165"/>
      <c r="W191" s="165"/>
      <c r="X191" s="165"/>
      <c r="Y191" s="165"/>
      <c r="Z191" s="165"/>
      <c r="AA191" s="165"/>
      <c r="AB191" s="165"/>
      <c r="AC191" s="165"/>
      <c r="AD191" s="165"/>
      <c r="AE191" s="165"/>
      <c r="AF191" s="165"/>
      <c r="AG191" s="165"/>
    </row>
    <row r="192" spans="1:33" s="164" customFormat="1" ht="18">
      <c r="A192" s="181"/>
      <c r="B192" s="194" t="s">
        <v>234</v>
      </c>
      <c r="C192" s="193">
        <v>6607</v>
      </c>
      <c r="D192" s="162"/>
      <c r="E192" s="189">
        <f>+IF(+'Intragov-Payment-2017'!N$7=C192,1,0)</f>
        <v>0</v>
      </c>
      <c r="P192" s="165"/>
      <c r="Q192" s="165"/>
      <c r="R192" s="165"/>
      <c r="S192" s="165"/>
      <c r="T192" s="165"/>
      <c r="U192" s="165"/>
      <c r="V192" s="165"/>
      <c r="W192" s="165"/>
      <c r="X192" s="165"/>
      <c r="Y192" s="165"/>
      <c r="Z192" s="165"/>
      <c r="AA192" s="165"/>
      <c r="AB192" s="165"/>
      <c r="AC192" s="165"/>
      <c r="AD192" s="165"/>
      <c r="AE192" s="165"/>
      <c r="AF192" s="165"/>
      <c r="AG192" s="165"/>
    </row>
    <row r="193" spans="1:33" s="164" customFormat="1" ht="18">
      <c r="A193" s="181"/>
      <c r="B193" s="194" t="s">
        <v>235</v>
      </c>
      <c r="C193" s="193">
        <v>6608</v>
      </c>
      <c r="D193" s="162"/>
      <c r="E193" s="189">
        <f>+IF(+'Intragov-Payment-2017'!N$7=C193,1,0)</f>
        <v>0</v>
      </c>
      <c r="P193" s="165"/>
      <c r="Q193" s="165"/>
      <c r="R193" s="165"/>
      <c r="S193" s="165"/>
      <c r="T193" s="165"/>
      <c r="U193" s="165"/>
      <c r="V193" s="165"/>
      <c r="W193" s="165"/>
      <c r="X193" s="165"/>
      <c r="Y193" s="165"/>
      <c r="Z193" s="165"/>
      <c r="AA193" s="165"/>
      <c r="AB193" s="165"/>
      <c r="AC193" s="165"/>
      <c r="AD193" s="165"/>
      <c r="AE193" s="165"/>
      <c r="AF193" s="165"/>
      <c r="AG193" s="165"/>
    </row>
    <row r="194" spans="1:33" s="164" customFormat="1" ht="18">
      <c r="A194" s="181"/>
      <c r="B194" s="200" t="s">
        <v>236</v>
      </c>
      <c r="C194" s="193">
        <v>6609</v>
      </c>
      <c r="D194" s="162"/>
      <c r="E194" s="189">
        <f>+IF(+'Intragov-Payment-2017'!N$7=C194,1,0)</f>
        <v>0</v>
      </c>
      <c r="P194" s="165"/>
      <c r="Q194" s="165"/>
      <c r="R194" s="165"/>
      <c r="S194" s="165"/>
      <c r="T194" s="165"/>
      <c r="U194" s="165"/>
      <c r="V194" s="165"/>
      <c r="W194" s="165"/>
      <c r="X194" s="165"/>
      <c r="Y194" s="165"/>
      <c r="Z194" s="165"/>
      <c r="AA194" s="165"/>
      <c r="AB194" s="165"/>
      <c r="AC194" s="165"/>
      <c r="AD194" s="165"/>
      <c r="AE194" s="165"/>
      <c r="AF194" s="165"/>
      <c r="AG194" s="165"/>
    </row>
    <row r="195" spans="1:33" s="164" customFormat="1" ht="18">
      <c r="A195" s="181"/>
      <c r="B195" s="194" t="s">
        <v>237</v>
      </c>
      <c r="C195" s="193">
        <v>6610</v>
      </c>
      <c r="D195" s="162"/>
      <c r="E195" s="189">
        <f>+IF(+'Intragov-Payment-2017'!N$7=C195,1,0)</f>
        <v>0</v>
      </c>
      <c r="P195" s="165"/>
      <c r="Q195" s="165"/>
      <c r="R195" s="165"/>
      <c r="S195" s="165"/>
      <c r="T195" s="165"/>
      <c r="U195" s="165"/>
      <c r="V195" s="165"/>
      <c r="W195" s="165"/>
      <c r="X195" s="165"/>
      <c r="Y195" s="165"/>
      <c r="Z195" s="165"/>
      <c r="AA195" s="165"/>
      <c r="AB195" s="165"/>
      <c r="AC195" s="165"/>
      <c r="AD195" s="165"/>
      <c r="AE195" s="165"/>
      <c r="AF195" s="165"/>
      <c r="AG195" s="165"/>
    </row>
    <row r="196" spans="1:33" s="164" customFormat="1" ht="18">
      <c r="A196" s="181"/>
      <c r="B196" s="194" t="s">
        <v>238</v>
      </c>
      <c r="C196" s="193">
        <v>6611</v>
      </c>
      <c r="D196" s="162"/>
      <c r="E196" s="189">
        <f>+IF(+'Intragov-Payment-2017'!N$7=C196,1,0)</f>
        <v>0</v>
      </c>
      <c r="P196" s="165"/>
      <c r="Q196" s="165"/>
      <c r="R196" s="165"/>
      <c r="S196" s="165"/>
      <c r="T196" s="165"/>
      <c r="U196" s="165"/>
      <c r="V196" s="165"/>
      <c r="W196" s="165"/>
      <c r="X196" s="165"/>
      <c r="Y196" s="165"/>
      <c r="Z196" s="165"/>
      <c r="AA196" s="165"/>
      <c r="AB196" s="165"/>
      <c r="AC196" s="165"/>
      <c r="AD196" s="165"/>
      <c r="AE196" s="165"/>
      <c r="AF196" s="165"/>
      <c r="AG196" s="165"/>
    </row>
    <row r="197" spans="1:33" s="164" customFormat="1" ht="18">
      <c r="A197" s="181"/>
      <c r="B197" s="194" t="s">
        <v>239</v>
      </c>
      <c r="C197" s="193">
        <v>6612</v>
      </c>
      <c r="D197" s="162"/>
      <c r="E197" s="189">
        <f>+IF(+'Intragov-Payment-2017'!N$7=C197,1,0)</f>
        <v>0</v>
      </c>
      <c r="P197" s="165"/>
      <c r="Q197" s="165"/>
      <c r="R197" s="165"/>
      <c r="S197" s="165"/>
      <c r="T197" s="165"/>
      <c r="U197" s="165"/>
      <c r="V197" s="165"/>
      <c r="W197" s="165"/>
      <c r="X197" s="165"/>
      <c r="Y197" s="165"/>
      <c r="Z197" s="165"/>
      <c r="AA197" s="165"/>
      <c r="AB197" s="165"/>
      <c r="AC197" s="165"/>
      <c r="AD197" s="165"/>
      <c r="AE197" s="165"/>
      <c r="AF197" s="165"/>
      <c r="AG197" s="165"/>
    </row>
    <row r="198" spans="1:33" s="164" customFormat="1" ht="18">
      <c r="A198" s="181"/>
      <c r="B198" s="194" t="s">
        <v>240</v>
      </c>
      <c r="C198" s="193">
        <v>6613</v>
      </c>
      <c r="D198" s="162"/>
      <c r="E198" s="189">
        <f>+IF(+'Intragov-Payment-2017'!N$7=C198,1,0)</f>
        <v>0</v>
      </c>
      <c r="P198" s="165"/>
      <c r="Q198" s="165"/>
      <c r="R198" s="165"/>
      <c r="S198" s="165"/>
      <c r="T198" s="165"/>
      <c r="U198" s="165"/>
      <c r="V198" s="165"/>
      <c r="W198" s="165"/>
      <c r="X198" s="165"/>
      <c r="Y198" s="165"/>
      <c r="Z198" s="165"/>
      <c r="AA198" s="165"/>
      <c r="AB198" s="165"/>
      <c r="AC198" s="165"/>
      <c r="AD198" s="165"/>
      <c r="AE198" s="165"/>
      <c r="AF198" s="165"/>
      <c r="AG198" s="165"/>
    </row>
    <row r="199" spans="1:33" s="164" customFormat="1" ht="18">
      <c r="A199" s="181"/>
      <c r="B199" s="194" t="s">
        <v>241</v>
      </c>
      <c r="C199" s="193">
        <v>6614</v>
      </c>
      <c r="D199" s="162"/>
      <c r="E199" s="189">
        <f>+IF(+'Intragov-Payment-2017'!N$7=C199,1,0)</f>
        <v>0</v>
      </c>
      <c r="P199" s="165"/>
      <c r="Q199" s="165"/>
      <c r="R199" s="165"/>
      <c r="S199" s="165"/>
      <c r="T199" s="165"/>
      <c r="U199" s="165"/>
      <c r="V199" s="165"/>
      <c r="W199" s="165"/>
      <c r="X199" s="165"/>
      <c r="Y199" s="165"/>
      <c r="Z199" s="165"/>
      <c r="AA199" s="165"/>
      <c r="AB199" s="165"/>
      <c r="AC199" s="165"/>
      <c r="AD199" s="165"/>
      <c r="AE199" s="165"/>
      <c r="AF199" s="165"/>
      <c r="AG199" s="165"/>
    </row>
    <row r="200" spans="1:33" s="164" customFormat="1" ht="18">
      <c r="A200" s="181"/>
      <c r="B200" s="194" t="s">
        <v>242</v>
      </c>
      <c r="C200" s="193">
        <v>6615</v>
      </c>
      <c r="D200" s="162"/>
      <c r="E200" s="189">
        <f>+IF(+'Intragov-Payment-2017'!N$7=C200,1,0)</f>
        <v>0</v>
      </c>
      <c r="P200" s="165"/>
      <c r="Q200" s="165"/>
      <c r="R200" s="165"/>
      <c r="S200" s="165"/>
      <c r="T200" s="165"/>
      <c r="U200" s="165"/>
      <c r="V200" s="165"/>
      <c r="W200" s="165"/>
      <c r="X200" s="165"/>
      <c r="Y200" s="165"/>
      <c r="Z200" s="165"/>
      <c r="AA200" s="165"/>
      <c r="AB200" s="165"/>
      <c r="AC200" s="165"/>
      <c r="AD200" s="165"/>
      <c r="AE200" s="165"/>
      <c r="AF200" s="165"/>
      <c r="AG200" s="165"/>
    </row>
    <row r="201" spans="1:33" s="164" customFormat="1" ht="18">
      <c r="A201" s="181"/>
      <c r="B201" s="194" t="s">
        <v>243</v>
      </c>
      <c r="C201" s="193">
        <v>6616</v>
      </c>
      <c r="D201" s="162"/>
      <c r="E201" s="189">
        <f>+IF(+'Intragov-Payment-2017'!N$7=C201,1,0)</f>
        <v>0</v>
      </c>
      <c r="P201" s="165"/>
      <c r="Q201" s="165"/>
      <c r="R201" s="165"/>
      <c r="S201" s="165"/>
      <c r="T201" s="165"/>
      <c r="U201" s="165"/>
      <c r="V201" s="165"/>
      <c r="W201" s="165"/>
      <c r="X201" s="165"/>
      <c r="Y201" s="165"/>
      <c r="Z201" s="165"/>
      <c r="AA201" s="165"/>
      <c r="AB201" s="165"/>
      <c r="AC201" s="165"/>
      <c r="AD201" s="165"/>
      <c r="AE201" s="165"/>
      <c r="AF201" s="165"/>
      <c r="AG201" s="165"/>
    </row>
    <row r="202" spans="1:33" s="164" customFormat="1" ht="18">
      <c r="A202" s="181"/>
      <c r="B202" s="194" t="s">
        <v>244</v>
      </c>
      <c r="C202" s="193">
        <v>6617</v>
      </c>
      <c r="D202" s="162"/>
      <c r="E202" s="189">
        <f>+IF(+'Intragov-Payment-2017'!N$7=C202,1,0)</f>
        <v>0</v>
      </c>
      <c r="P202" s="165"/>
      <c r="Q202" s="165"/>
      <c r="R202" s="165"/>
      <c r="S202" s="165"/>
      <c r="T202" s="165"/>
      <c r="U202" s="165"/>
      <c r="V202" s="165"/>
      <c r="W202" s="165"/>
      <c r="X202" s="165"/>
      <c r="Y202" s="165"/>
      <c r="Z202" s="165"/>
      <c r="AA202" s="165"/>
      <c r="AB202" s="165"/>
      <c r="AC202" s="165"/>
      <c r="AD202" s="165"/>
      <c r="AE202" s="165"/>
      <c r="AF202" s="165"/>
      <c r="AG202" s="165"/>
    </row>
    <row r="203" spans="1:33" s="164" customFormat="1" ht="18.75" thickBot="1">
      <c r="A203" s="181"/>
      <c r="B203" s="212" t="s">
        <v>245</v>
      </c>
      <c r="C203" s="213">
        <v>6618</v>
      </c>
      <c r="D203" s="162"/>
      <c r="E203" s="197">
        <f>+IF(+'Intragov-Payment-2017'!N$7=C203,1,0)</f>
        <v>0</v>
      </c>
      <c r="P203" s="165"/>
      <c r="Q203" s="165"/>
      <c r="R203" s="165"/>
      <c r="S203" s="165"/>
      <c r="T203" s="165"/>
      <c r="U203" s="165"/>
      <c r="V203" s="165"/>
      <c r="W203" s="165"/>
      <c r="X203" s="165"/>
      <c r="Y203" s="165"/>
      <c r="Z203" s="165"/>
      <c r="AA203" s="165"/>
      <c r="AB203" s="165"/>
      <c r="AC203" s="165"/>
      <c r="AD203" s="165"/>
      <c r="AE203" s="165"/>
      <c r="AF203" s="165"/>
      <c r="AG203" s="165"/>
    </row>
    <row r="204" spans="1:33" s="164" customFormat="1" ht="9" customHeight="1" thickBot="1">
      <c r="A204" s="198"/>
      <c r="B204" s="178"/>
      <c r="C204" s="199"/>
      <c r="D204" s="162"/>
      <c r="E204" s="163"/>
      <c r="P204" s="165"/>
      <c r="Q204" s="165"/>
      <c r="R204" s="165"/>
      <c r="S204" s="165"/>
      <c r="T204" s="165"/>
      <c r="U204" s="165"/>
      <c r="V204" s="165"/>
      <c r="W204" s="165"/>
      <c r="X204" s="165"/>
      <c r="Y204" s="165"/>
      <c r="Z204" s="165"/>
      <c r="AA204" s="165"/>
      <c r="AB204" s="165"/>
      <c r="AC204" s="165"/>
      <c r="AD204" s="165"/>
      <c r="AE204" s="165"/>
      <c r="AF204" s="165"/>
      <c r="AG204" s="165"/>
    </row>
    <row r="205" spans="1:33" s="164" customFormat="1" ht="18.75">
      <c r="A205" s="181"/>
      <c r="B205" s="182" t="s">
        <v>246</v>
      </c>
      <c r="C205" s="183" t="s">
        <v>247</v>
      </c>
      <c r="D205" s="162"/>
      <c r="E205" s="163"/>
      <c r="P205" s="165"/>
      <c r="Q205" s="165"/>
      <c r="R205" s="165"/>
      <c r="S205" s="165"/>
      <c r="T205" s="165"/>
      <c r="U205" s="165"/>
      <c r="V205" s="165"/>
      <c r="W205" s="165"/>
      <c r="X205" s="165"/>
      <c r="Y205" s="165"/>
      <c r="Z205" s="165"/>
      <c r="AA205" s="165"/>
      <c r="AB205" s="165"/>
      <c r="AC205" s="165"/>
      <c r="AD205" s="165"/>
      <c r="AE205" s="165"/>
      <c r="AF205" s="165"/>
      <c r="AG205" s="165"/>
    </row>
    <row r="206" spans="1:33" s="164" customFormat="1" ht="18.75">
      <c r="A206" s="181"/>
      <c r="B206" s="202" t="s">
        <v>248</v>
      </c>
      <c r="C206" s="203">
        <v>6701</v>
      </c>
      <c r="D206" s="162"/>
      <c r="E206" s="186">
        <f>+IF(+'Intragov-Payment-2017'!N$7=C206,1,0)</f>
        <v>0</v>
      </c>
      <c r="P206" s="165"/>
      <c r="Q206" s="165"/>
      <c r="R206" s="165"/>
      <c r="S206" s="165"/>
      <c r="T206" s="165"/>
      <c r="U206" s="165"/>
      <c r="V206" s="165"/>
      <c r="W206" s="165"/>
      <c r="X206" s="165"/>
      <c r="Y206" s="165"/>
      <c r="Z206" s="165"/>
      <c r="AA206" s="165"/>
      <c r="AB206" s="165"/>
      <c r="AC206" s="165"/>
      <c r="AD206" s="165"/>
      <c r="AE206" s="165"/>
      <c r="AF206" s="165"/>
      <c r="AG206" s="165"/>
    </row>
    <row r="207" spans="1:33" s="164" customFormat="1" ht="18.75">
      <c r="A207" s="181"/>
      <c r="B207" s="194" t="s">
        <v>249</v>
      </c>
      <c r="C207" s="193">
        <v>6702</v>
      </c>
      <c r="D207" s="162"/>
      <c r="E207" s="189">
        <f>+IF(+'Intragov-Payment-2017'!N$7=C207,1,0)</f>
        <v>0</v>
      </c>
      <c r="P207" s="165"/>
      <c r="Q207" s="165"/>
      <c r="R207" s="165"/>
      <c r="S207" s="165"/>
      <c r="T207" s="165"/>
      <c r="U207" s="165"/>
      <c r="V207" s="165"/>
      <c r="W207" s="165"/>
      <c r="X207" s="165"/>
      <c r="Y207" s="165"/>
      <c r="Z207" s="165"/>
      <c r="AA207" s="165"/>
      <c r="AB207" s="165"/>
      <c r="AC207" s="165"/>
      <c r="AD207" s="165"/>
      <c r="AE207" s="165"/>
      <c r="AF207" s="165"/>
      <c r="AG207" s="165"/>
    </row>
    <row r="208" spans="1:33" s="164" customFormat="1" ht="18.75">
      <c r="A208" s="181"/>
      <c r="B208" s="194" t="s">
        <v>250</v>
      </c>
      <c r="C208" s="193">
        <v>6703</v>
      </c>
      <c r="D208" s="162"/>
      <c r="E208" s="189">
        <f>+IF(+'Intragov-Payment-2017'!N$7=C208,1,0)</f>
        <v>0</v>
      </c>
      <c r="P208" s="165"/>
      <c r="Q208" s="165"/>
      <c r="R208" s="165"/>
      <c r="S208" s="165"/>
      <c r="T208" s="165"/>
      <c r="U208" s="165"/>
      <c r="V208" s="165"/>
      <c r="W208" s="165"/>
      <c r="X208" s="165"/>
      <c r="Y208" s="165"/>
      <c r="Z208" s="165"/>
      <c r="AA208" s="165"/>
      <c r="AB208" s="165"/>
      <c r="AC208" s="165"/>
      <c r="AD208" s="165"/>
      <c r="AE208" s="165"/>
      <c r="AF208" s="165"/>
      <c r="AG208" s="165"/>
    </row>
    <row r="209" spans="1:33" s="164" customFormat="1" ht="18.75">
      <c r="A209" s="181"/>
      <c r="B209" s="194" t="s">
        <v>251</v>
      </c>
      <c r="C209" s="193">
        <v>6704</v>
      </c>
      <c r="D209" s="162"/>
      <c r="E209" s="189">
        <f>+IF(+'Intragov-Payment-2017'!N$7=C209,1,0)</f>
        <v>0</v>
      </c>
      <c r="P209" s="165"/>
      <c r="Q209" s="165"/>
      <c r="R209" s="165"/>
      <c r="S209" s="165"/>
      <c r="T209" s="165"/>
      <c r="U209" s="165"/>
      <c r="V209" s="165"/>
      <c r="W209" s="165"/>
      <c r="X209" s="165"/>
      <c r="Y209" s="165"/>
      <c r="Z209" s="165"/>
      <c r="AA209" s="165"/>
      <c r="AB209" s="165"/>
      <c r="AC209" s="165"/>
      <c r="AD209" s="165"/>
      <c r="AE209" s="165"/>
      <c r="AF209" s="165"/>
      <c r="AG209" s="165"/>
    </row>
    <row r="210" spans="1:33" s="164" customFormat="1" ht="19.5">
      <c r="A210" s="181"/>
      <c r="B210" s="200" t="s">
        <v>252</v>
      </c>
      <c r="C210" s="193">
        <v>6705</v>
      </c>
      <c r="D210" s="162"/>
      <c r="E210" s="189">
        <f>+IF(+'Intragov-Payment-2017'!N$7=C210,1,0)</f>
        <v>0</v>
      </c>
      <c r="P210" s="165"/>
      <c r="Q210" s="165"/>
      <c r="R210" s="165"/>
      <c r="S210" s="165"/>
      <c r="T210" s="165"/>
      <c r="U210" s="165"/>
      <c r="V210" s="165"/>
      <c r="W210" s="165"/>
      <c r="X210" s="165"/>
      <c r="Y210" s="165"/>
      <c r="Z210" s="165"/>
      <c r="AA210" s="165"/>
      <c r="AB210" s="165"/>
      <c r="AC210" s="165"/>
      <c r="AD210" s="165"/>
      <c r="AE210" s="165"/>
      <c r="AF210" s="165"/>
      <c r="AG210" s="165"/>
    </row>
    <row r="211" spans="1:33" s="164" customFormat="1" ht="18.75">
      <c r="A211" s="181"/>
      <c r="B211" s="194" t="s">
        <v>253</v>
      </c>
      <c r="C211" s="193">
        <v>6706</v>
      </c>
      <c r="D211" s="162"/>
      <c r="E211" s="189">
        <f>+IF(+'Intragov-Payment-2017'!N$7=C211,1,0)</f>
        <v>0</v>
      </c>
      <c r="P211" s="165"/>
      <c r="Q211" s="165"/>
      <c r="R211" s="165"/>
      <c r="S211" s="165"/>
      <c r="T211" s="165"/>
      <c r="U211" s="165"/>
      <c r="V211" s="165"/>
      <c r="W211" s="165"/>
      <c r="X211" s="165"/>
      <c r="Y211" s="165"/>
      <c r="Z211" s="165"/>
      <c r="AA211" s="165"/>
      <c r="AB211" s="165"/>
      <c r="AC211" s="165"/>
      <c r="AD211" s="165"/>
      <c r="AE211" s="165"/>
      <c r="AF211" s="165"/>
      <c r="AG211" s="165"/>
    </row>
    <row r="212" spans="1:33" s="164" customFormat="1" ht="19.5" thickBot="1">
      <c r="A212" s="181"/>
      <c r="B212" s="195" t="s">
        <v>254</v>
      </c>
      <c r="C212" s="196">
        <v>6707</v>
      </c>
      <c r="D212" s="162"/>
      <c r="E212" s="197">
        <f>+IF(+'Intragov-Payment-2017'!N$7=C212,1,0)</f>
        <v>0</v>
      </c>
      <c r="P212" s="165"/>
      <c r="Q212" s="165"/>
      <c r="R212" s="165"/>
      <c r="S212" s="165"/>
      <c r="T212" s="165"/>
      <c r="U212" s="165"/>
      <c r="V212" s="165"/>
      <c r="W212" s="165"/>
      <c r="X212" s="165"/>
      <c r="Y212" s="165"/>
      <c r="Z212" s="165"/>
      <c r="AA212" s="165"/>
      <c r="AB212" s="165"/>
      <c r="AC212" s="165"/>
      <c r="AD212" s="165"/>
      <c r="AE212" s="165"/>
      <c r="AF212" s="165"/>
      <c r="AG212" s="165"/>
    </row>
    <row r="213" spans="1:33" s="164" customFormat="1" ht="9" customHeight="1" thickBot="1">
      <c r="A213" s="198"/>
      <c r="B213" s="178"/>
      <c r="C213" s="199"/>
      <c r="D213" s="162"/>
      <c r="E213" s="163"/>
      <c r="P213" s="165"/>
      <c r="Q213" s="165"/>
      <c r="R213" s="165"/>
      <c r="S213" s="165"/>
      <c r="T213" s="165"/>
      <c r="U213" s="165"/>
      <c r="V213" s="165"/>
      <c r="W213" s="165"/>
      <c r="X213" s="165"/>
      <c r="Y213" s="165"/>
      <c r="Z213" s="165"/>
      <c r="AA213" s="165"/>
      <c r="AB213" s="165"/>
      <c r="AC213" s="165"/>
      <c r="AD213" s="165"/>
      <c r="AE213" s="165"/>
      <c r="AF213" s="165"/>
      <c r="AG213" s="165"/>
    </row>
    <row r="214" spans="1:33" s="164" customFormat="1" ht="18.75">
      <c r="A214" s="181"/>
      <c r="B214" s="182" t="s">
        <v>255</v>
      </c>
      <c r="C214" s="183" t="s">
        <v>256</v>
      </c>
      <c r="D214" s="162"/>
      <c r="E214" s="163"/>
      <c r="P214" s="165"/>
      <c r="Q214" s="165"/>
      <c r="R214" s="165"/>
      <c r="S214" s="165"/>
      <c r="T214" s="165"/>
      <c r="U214" s="165"/>
      <c r="V214" s="165"/>
      <c r="W214" s="165"/>
      <c r="X214" s="165"/>
      <c r="Y214" s="165"/>
      <c r="Z214" s="165"/>
      <c r="AA214" s="165"/>
      <c r="AB214" s="165"/>
      <c r="AC214" s="165"/>
      <c r="AD214" s="165"/>
      <c r="AE214" s="165"/>
      <c r="AF214" s="165"/>
      <c r="AG214" s="165"/>
    </row>
    <row r="215" spans="1:33" s="164" customFormat="1" ht="18.75">
      <c r="A215" s="181"/>
      <c r="B215" s="202" t="s">
        <v>257</v>
      </c>
      <c r="C215" s="203">
        <v>6801</v>
      </c>
      <c r="D215" s="162"/>
      <c r="E215" s="186">
        <f>+IF(+'Intragov-Payment-2017'!N$7=C215,1,0)</f>
        <v>0</v>
      </c>
      <c r="P215" s="165"/>
      <c r="Q215" s="165"/>
      <c r="R215" s="165"/>
      <c r="S215" s="165"/>
      <c r="T215" s="165"/>
      <c r="U215" s="165"/>
      <c r="V215" s="165"/>
      <c r="W215" s="165"/>
      <c r="X215" s="165"/>
      <c r="Y215" s="165"/>
      <c r="Z215" s="165"/>
      <c r="AA215" s="165"/>
      <c r="AB215" s="165"/>
      <c r="AC215" s="165"/>
      <c r="AD215" s="165"/>
      <c r="AE215" s="165"/>
      <c r="AF215" s="165"/>
      <c r="AG215" s="165"/>
    </row>
    <row r="216" spans="1:33" s="164" customFormat="1" ht="18.75">
      <c r="A216" s="181"/>
      <c r="B216" s="194" t="s">
        <v>86</v>
      </c>
      <c r="C216" s="193">
        <v>6802</v>
      </c>
      <c r="D216" s="162"/>
      <c r="E216" s="189">
        <f>+IF(+'Intragov-Payment-2017'!N$7=C216,1,0)</f>
        <v>0</v>
      </c>
      <c r="P216" s="165"/>
      <c r="Q216" s="165"/>
      <c r="R216" s="165"/>
      <c r="S216" s="165"/>
      <c r="T216" s="165"/>
      <c r="U216" s="165"/>
      <c r="V216" s="165"/>
      <c r="W216" s="165"/>
      <c r="X216" s="165"/>
      <c r="Y216" s="165"/>
      <c r="Z216" s="165"/>
      <c r="AA216" s="165"/>
      <c r="AB216" s="165"/>
      <c r="AC216" s="165"/>
      <c r="AD216" s="165"/>
      <c r="AE216" s="165"/>
      <c r="AF216" s="165"/>
      <c r="AG216" s="165"/>
    </row>
    <row r="217" spans="1:33" s="164" customFormat="1" ht="18.75">
      <c r="A217" s="181"/>
      <c r="B217" s="194" t="s">
        <v>258</v>
      </c>
      <c r="C217" s="193">
        <v>6803</v>
      </c>
      <c r="D217" s="162"/>
      <c r="E217" s="189">
        <f>+IF(+'Intragov-Payment-2017'!N$7=C217,1,0)</f>
        <v>0</v>
      </c>
      <c r="P217" s="165"/>
      <c r="Q217" s="165"/>
      <c r="R217" s="165"/>
      <c r="S217" s="165"/>
      <c r="T217" s="165"/>
      <c r="U217" s="165"/>
      <c r="V217" s="165"/>
      <c r="W217" s="165"/>
      <c r="X217" s="165"/>
      <c r="Y217" s="165"/>
      <c r="Z217" s="165"/>
      <c r="AA217" s="165"/>
      <c r="AB217" s="165"/>
      <c r="AC217" s="165"/>
      <c r="AD217" s="165"/>
      <c r="AE217" s="165"/>
      <c r="AF217" s="165"/>
      <c r="AG217" s="165"/>
    </row>
    <row r="218" spans="1:33" s="164" customFormat="1" ht="18.75">
      <c r="A218" s="181"/>
      <c r="B218" s="194" t="s">
        <v>259</v>
      </c>
      <c r="C218" s="193">
        <v>6804</v>
      </c>
      <c r="D218" s="162"/>
      <c r="E218" s="189">
        <f>+IF(+'Intragov-Payment-2017'!N$7=C218,1,0)</f>
        <v>0</v>
      </c>
      <c r="P218" s="165"/>
      <c r="Q218" s="165"/>
      <c r="R218" s="165"/>
      <c r="S218" s="165"/>
      <c r="T218" s="165"/>
      <c r="U218" s="165"/>
      <c r="V218" s="165"/>
      <c r="W218" s="165"/>
      <c r="X218" s="165"/>
      <c r="Y218" s="165"/>
      <c r="Z218" s="165"/>
      <c r="AA218" s="165"/>
      <c r="AB218" s="165"/>
      <c r="AC218" s="165"/>
      <c r="AD218" s="165"/>
      <c r="AE218" s="165"/>
      <c r="AF218" s="165"/>
      <c r="AG218" s="165"/>
    </row>
    <row r="219" spans="1:33" s="164" customFormat="1" ht="18.75">
      <c r="A219" s="181"/>
      <c r="B219" s="194" t="s">
        <v>260</v>
      </c>
      <c r="C219" s="193">
        <v>6805</v>
      </c>
      <c r="D219" s="162"/>
      <c r="E219" s="189">
        <f>+IF(+'Intragov-Payment-2017'!N$7=C219,1,0)</f>
        <v>0</v>
      </c>
      <c r="P219" s="165"/>
      <c r="Q219" s="165"/>
      <c r="R219" s="165"/>
      <c r="S219" s="165"/>
      <c r="T219" s="165"/>
      <c r="U219" s="165"/>
      <c r="V219" s="165"/>
      <c r="W219" s="165"/>
      <c r="X219" s="165"/>
      <c r="Y219" s="165"/>
      <c r="Z219" s="165"/>
      <c r="AA219" s="165"/>
      <c r="AB219" s="165"/>
      <c r="AC219" s="165"/>
      <c r="AD219" s="165"/>
      <c r="AE219" s="165"/>
      <c r="AF219" s="165"/>
      <c r="AG219" s="165"/>
    </row>
    <row r="220" spans="1:33" s="164" customFormat="1" ht="19.5">
      <c r="A220" s="181"/>
      <c r="B220" s="200" t="s">
        <v>261</v>
      </c>
      <c r="C220" s="193">
        <v>6806</v>
      </c>
      <c r="D220" s="162"/>
      <c r="E220" s="189">
        <f>+IF(+'Intragov-Payment-2017'!N$7=C220,1,0)</f>
        <v>0</v>
      </c>
      <c r="P220" s="165"/>
      <c r="Q220" s="165"/>
      <c r="R220" s="165"/>
      <c r="S220" s="165"/>
      <c r="T220" s="165"/>
      <c r="U220" s="165"/>
      <c r="V220" s="165"/>
      <c r="W220" s="165"/>
      <c r="X220" s="165"/>
      <c r="Y220" s="165"/>
      <c r="Z220" s="165"/>
      <c r="AA220" s="165"/>
      <c r="AB220" s="165"/>
      <c r="AC220" s="165"/>
      <c r="AD220" s="165"/>
      <c r="AE220" s="165"/>
      <c r="AF220" s="165"/>
      <c r="AG220" s="165"/>
    </row>
    <row r="221" spans="1:33" s="164" customFormat="1" ht="18.75">
      <c r="A221" s="181"/>
      <c r="B221" s="194" t="s">
        <v>262</v>
      </c>
      <c r="C221" s="193">
        <v>6807</v>
      </c>
      <c r="D221" s="162"/>
      <c r="E221" s="189">
        <f>+IF(+'Intragov-Payment-2017'!N$7=C221,1,0)</f>
        <v>0</v>
      </c>
      <c r="P221" s="165"/>
      <c r="Q221" s="165"/>
      <c r="R221" s="165"/>
      <c r="S221" s="165"/>
      <c r="T221" s="165"/>
      <c r="U221" s="165"/>
      <c r="V221" s="165"/>
      <c r="W221" s="165"/>
      <c r="X221" s="165"/>
      <c r="Y221" s="165"/>
      <c r="Z221" s="165"/>
      <c r="AA221" s="165"/>
      <c r="AB221" s="165"/>
      <c r="AC221" s="165"/>
      <c r="AD221" s="165"/>
      <c r="AE221" s="165"/>
      <c r="AF221" s="165"/>
      <c r="AG221" s="165"/>
    </row>
    <row r="222" spans="1:33" s="164" customFormat="1" ht="19.5" thickBot="1">
      <c r="A222" s="181"/>
      <c r="B222" s="195" t="s">
        <v>263</v>
      </c>
      <c r="C222" s="196">
        <v>6808</v>
      </c>
      <c r="D222" s="162"/>
      <c r="E222" s="197">
        <f>+IF(+'Intragov-Payment-2017'!N$7=C222,1,0)</f>
        <v>0</v>
      </c>
      <c r="P222" s="165"/>
      <c r="Q222" s="165"/>
      <c r="R222" s="165"/>
      <c r="S222" s="165"/>
      <c r="T222" s="165"/>
      <c r="U222" s="165"/>
      <c r="V222" s="165"/>
      <c r="W222" s="165"/>
      <c r="X222" s="165"/>
      <c r="Y222" s="165"/>
      <c r="Z222" s="165"/>
      <c r="AA222" s="165"/>
      <c r="AB222" s="165"/>
      <c r="AC222" s="165"/>
      <c r="AD222" s="165"/>
      <c r="AE222" s="165"/>
      <c r="AF222" s="165"/>
      <c r="AG222" s="165"/>
    </row>
    <row r="223" spans="1:33" s="164" customFormat="1" ht="9" customHeight="1" thickBot="1">
      <c r="A223" s="198"/>
      <c r="B223" s="178"/>
      <c r="C223" s="199"/>
      <c r="D223" s="162"/>
      <c r="E223" s="163"/>
      <c r="P223" s="165"/>
      <c r="Q223" s="165"/>
      <c r="R223" s="165"/>
      <c r="S223" s="165"/>
      <c r="T223" s="165"/>
      <c r="U223" s="165"/>
      <c r="V223" s="165"/>
      <c r="W223" s="165"/>
      <c r="X223" s="165"/>
      <c r="Y223" s="165"/>
      <c r="Z223" s="165"/>
      <c r="AA223" s="165"/>
      <c r="AB223" s="165"/>
      <c r="AC223" s="165"/>
      <c r="AD223" s="165"/>
      <c r="AE223" s="165"/>
      <c r="AF223" s="165"/>
      <c r="AG223" s="165"/>
    </row>
    <row r="224" spans="1:33" s="164" customFormat="1" ht="18.75">
      <c r="A224" s="181"/>
      <c r="B224" s="182" t="s">
        <v>264</v>
      </c>
      <c r="C224" s="183" t="s">
        <v>265</v>
      </c>
      <c r="D224" s="162"/>
      <c r="E224" s="163"/>
      <c r="P224" s="165"/>
      <c r="Q224" s="165"/>
      <c r="R224" s="165"/>
      <c r="S224" s="165"/>
      <c r="T224" s="165"/>
      <c r="U224" s="165"/>
      <c r="V224" s="165"/>
      <c r="W224" s="165"/>
      <c r="X224" s="165"/>
      <c r="Y224" s="165"/>
      <c r="Z224" s="165"/>
      <c r="AA224" s="165"/>
      <c r="AB224" s="165"/>
      <c r="AC224" s="165"/>
      <c r="AD224" s="165"/>
      <c r="AE224" s="165"/>
      <c r="AF224" s="165"/>
      <c r="AG224" s="165"/>
    </row>
    <row r="225" spans="1:33" s="164" customFormat="1" ht="18.75">
      <c r="A225" s="181"/>
      <c r="B225" s="202" t="s">
        <v>266</v>
      </c>
      <c r="C225" s="203">
        <v>6901</v>
      </c>
      <c r="D225" s="162"/>
      <c r="E225" s="186">
        <f>+IF(+'Intragov-Payment-2017'!N$7=C225,1,0)</f>
        <v>0</v>
      </c>
      <c r="P225" s="165"/>
      <c r="Q225" s="165"/>
      <c r="R225" s="165"/>
      <c r="S225" s="165"/>
      <c r="T225" s="165"/>
      <c r="U225" s="165"/>
      <c r="V225" s="165"/>
      <c r="W225" s="165"/>
      <c r="X225" s="165"/>
      <c r="Y225" s="165"/>
      <c r="Z225" s="165"/>
      <c r="AA225" s="165"/>
      <c r="AB225" s="165"/>
      <c r="AC225" s="165"/>
      <c r="AD225" s="165"/>
      <c r="AE225" s="165"/>
      <c r="AF225" s="165"/>
      <c r="AG225" s="165"/>
    </row>
    <row r="226" spans="1:33" s="164" customFormat="1" ht="18.75">
      <c r="A226" s="181"/>
      <c r="B226" s="194" t="s">
        <v>267</v>
      </c>
      <c r="C226" s="193">
        <v>6902</v>
      </c>
      <c r="D226" s="162"/>
      <c r="E226" s="189">
        <f>+IF(+'Intragov-Payment-2017'!N$7=C226,1,0)</f>
        <v>0</v>
      </c>
      <c r="P226" s="165"/>
      <c r="Q226" s="165"/>
      <c r="R226" s="165"/>
      <c r="S226" s="165"/>
      <c r="T226" s="165"/>
      <c r="U226" s="165"/>
      <c r="V226" s="165"/>
      <c r="W226" s="165"/>
      <c r="X226" s="165"/>
      <c r="Y226" s="165"/>
      <c r="Z226" s="165"/>
      <c r="AA226" s="165"/>
      <c r="AB226" s="165"/>
      <c r="AC226" s="165"/>
      <c r="AD226" s="165"/>
      <c r="AE226" s="165"/>
      <c r="AF226" s="165"/>
      <c r="AG226" s="165"/>
    </row>
    <row r="227" spans="1:33" s="164" customFormat="1" ht="18.75">
      <c r="A227" s="181"/>
      <c r="B227" s="194" t="s">
        <v>268</v>
      </c>
      <c r="C227" s="193">
        <v>6903</v>
      </c>
      <c r="D227" s="162"/>
      <c r="E227" s="189">
        <f>+IF(+'Intragov-Payment-2017'!N$7=C227,1,0)</f>
        <v>0</v>
      </c>
      <c r="P227" s="165"/>
      <c r="Q227" s="165"/>
      <c r="R227" s="165"/>
      <c r="S227" s="165"/>
      <c r="T227" s="165"/>
      <c r="U227" s="165"/>
      <c r="V227" s="165"/>
      <c r="W227" s="165"/>
      <c r="X227" s="165"/>
      <c r="Y227" s="165"/>
      <c r="Z227" s="165"/>
      <c r="AA227" s="165"/>
      <c r="AB227" s="165"/>
      <c r="AC227" s="165"/>
      <c r="AD227" s="165"/>
      <c r="AE227" s="165"/>
      <c r="AF227" s="165"/>
      <c r="AG227" s="165"/>
    </row>
    <row r="228" spans="1:33" s="164" customFormat="1" ht="18.75">
      <c r="A228" s="181"/>
      <c r="B228" s="194" t="s">
        <v>269</v>
      </c>
      <c r="C228" s="193">
        <v>6904</v>
      </c>
      <c r="D228" s="162"/>
      <c r="E228" s="189">
        <f>+IF(+'Intragov-Payment-2017'!N$7=C228,1,0)</f>
        <v>0</v>
      </c>
      <c r="P228" s="165"/>
      <c r="Q228" s="165"/>
      <c r="R228" s="165"/>
      <c r="S228" s="165"/>
      <c r="T228" s="165"/>
      <c r="U228" s="165"/>
      <c r="V228" s="165"/>
      <c r="W228" s="165"/>
      <c r="X228" s="165"/>
      <c r="Y228" s="165"/>
      <c r="Z228" s="165"/>
      <c r="AA228" s="165"/>
      <c r="AB228" s="165"/>
      <c r="AC228" s="165"/>
      <c r="AD228" s="165"/>
      <c r="AE228" s="165"/>
      <c r="AF228" s="165"/>
      <c r="AG228" s="165"/>
    </row>
    <row r="229" spans="1:33" s="164" customFormat="1" ht="19.5">
      <c r="A229" s="181"/>
      <c r="B229" s="200" t="s">
        <v>270</v>
      </c>
      <c r="C229" s="193">
        <v>6905</v>
      </c>
      <c r="D229" s="162"/>
      <c r="E229" s="189">
        <f>+IF(+'Intragov-Payment-2017'!N$7=C229,1,0)</f>
        <v>0</v>
      </c>
      <c r="P229" s="165"/>
      <c r="Q229" s="165"/>
      <c r="R229" s="165"/>
      <c r="S229" s="165"/>
      <c r="T229" s="165"/>
      <c r="U229" s="165"/>
      <c r="V229" s="165"/>
      <c r="W229" s="165"/>
      <c r="X229" s="165"/>
      <c r="Y229" s="165"/>
      <c r="Z229" s="165"/>
      <c r="AA229" s="165"/>
      <c r="AB229" s="165"/>
      <c r="AC229" s="165"/>
      <c r="AD229" s="165"/>
      <c r="AE229" s="165"/>
      <c r="AF229" s="165"/>
      <c r="AG229" s="165"/>
    </row>
    <row r="230" spans="1:33" s="164" customFormat="1" ht="18.75">
      <c r="A230" s="181"/>
      <c r="B230" s="194" t="s">
        <v>271</v>
      </c>
      <c r="C230" s="193">
        <v>6906</v>
      </c>
      <c r="D230" s="162"/>
      <c r="E230" s="189">
        <f>+IF(+'Intragov-Payment-2017'!N$7=C230,1,0)</f>
        <v>0</v>
      </c>
      <c r="P230" s="165"/>
      <c r="Q230" s="165"/>
      <c r="R230" s="165"/>
      <c r="S230" s="165"/>
      <c r="T230" s="165"/>
      <c r="U230" s="165"/>
      <c r="V230" s="165"/>
      <c r="W230" s="165"/>
      <c r="X230" s="165"/>
      <c r="Y230" s="165"/>
      <c r="Z230" s="165"/>
      <c r="AA230" s="165"/>
      <c r="AB230" s="165"/>
      <c r="AC230" s="165"/>
      <c r="AD230" s="165"/>
      <c r="AE230" s="165"/>
      <c r="AF230" s="165"/>
      <c r="AG230" s="165"/>
    </row>
    <row r="231" spans="1:33" s="164" customFormat="1" ht="19.5" thickBot="1">
      <c r="A231" s="181"/>
      <c r="B231" s="195" t="s">
        <v>272</v>
      </c>
      <c r="C231" s="196">
        <v>6907</v>
      </c>
      <c r="D231" s="162"/>
      <c r="E231" s="197">
        <f>+IF(+'Intragov-Payment-2017'!N$7=C231,1,0)</f>
        <v>0</v>
      </c>
      <c r="P231" s="165"/>
      <c r="Q231" s="165"/>
      <c r="R231" s="165"/>
      <c r="S231" s="165"/>
      <c r="T231" s="165"/>
      <c r="U231" s="165"/>
      <c r="V231" s="165"/>
      <c r="W231" s="165"/>
      <c r="X231" s="165"/>
      <c r="Y231" s="165"/>
      <c r="Z231" s="165"/>
      <c r="AA231" s="165"/>
      <c r="AB231" s="165"/>
      <c r="AC231" s="165"/>
      <c r="AD231" s="165"/>
      <c r="AE231" s="165"/>
      <c r="AF231" s="165"/>
      <c r="AG231" s="165"/>
    </row>
    <row r="232" spans="1:33" s="164" customFormat="1" ht="9" customHeight="1" thickBot="1">
      <c r="A232" s="198"/>
      <c r="B232" s="178"/>
      <c r="C232" s="199"/>
      <c r="D232" s="162"/>
      <c r="E232" s="163"/>
      <c r="P232" s="165"/>
      <c r="Q232" s="165"/>
      <c r="R232" s="165"/>
      <c r="S232" s="165"/>
      <c r="T232" s="165"/>
      <c r="U232" s="165"/>
      <c r="V232" s="165"/>
      <c r="W232" s="165"/>
      <c r="X232" s="165"/>
      <c r="Y232" s="165"/>
      <c r="Z232" s="165"/>
      <c r="AA232" s="165"/>
      <c r="AB232" s="165"/>
      <c r="AC232" s="165"/>
      <c r="AD232" s="165"/>
      <c r="AE232" s="165"/>
      <c r="AF232" s="165"/>
      <c r="AG232" s="165"/>
    </row>
    <row r="233" spans="1:33" s="164" customFormat="1" ht="18.75">
      <c r="A233" s="181"/>
      <c r="B233" s="182" t="s">
        <v>273</v>
      </c>
      <c r="C233" s="183" t="s">
        <v>274</v>
      </c>
      <c r="D233" s="162"/>
      <c r="E233" s="163"/>
      <c r="P233" s="165"/>
      <c r="Q233" s="165"/>
      <c r="R233" s="165"/>
      <c r="S233" s="165"/>
      <c r="T233" s="165"/>
      <c r="U233" s="165"/>
      <c r="V233" s="165"/>
      <c r="W233" s="165"/>
      <c r="X233" s="165"/>
      <c r="Y233" s="165"/>
      <c r="Z233" s="165"/>
      <c r="AA233" s="165"/>
      <c r="AB233" s="165"/>
      <c r="AC233" s="165"/>
      <c r="AD233" s="165"/>
      <c r="AE233" s="165"/>
      <c r="AF233" s="165"/>
      <c r="AG233" s="165"/>
    </row>
    <row r="234" spans="1:33" s="164" customFormat="1" ht="18.75">
      <c r="A234" s="181"/>
      <c r="B234" s="202" t="s">
        <v>275</v>
      </c>
      <c r="C234" s="203">
        <v>7001</v>
      </c>
      <c r="D234" s="162"/>
      <c r="E234" s="186">
        <f>+IF(+'Intragov-Payment-2017'!N$7=C234,1,0)</f>
        <v>0</v>
      </c>
      <c r="P234" s="165"/>
      <c r="Q234" s="165"/>
      <c r="R234" s="165"/>
      <c r="S234" s="165"/>
      <c r="T234" s="165"/>
      <c r="U234" s="165"/>
      <c r="V234" s="165"/>
      <c r="W234" s="165"/>
      <c r="X234" s="165"/>
      <c r="Y234" s="165"/>
      <c r="Z234" s="165"/>
      <c r="AA234" s="165"/>
      <c r="AB234" s="165"/>
      <c r="AC234" s="165"/>
      <c r="AD234" s="165"/>
      <c r="AE234" s="165"/>
      <c r="AF234" s="165"/>
      <c r="AG234" s="165"/>
    </row>
    <row r="235" spans="1:33" s="164" customFormat="1" ht="18.75">
      <c r="A235" s="181"/>
      <c r="B235" s="194" t="s">
        <v>276</v>
      </c>
      <c r="C235" s="193">
        <v>7002</v>
      </c>
      <c r="D235" s="162"/>
      <c r="E235" s="189">
        <f>+IF(+'Intragov-Payment-2017'!N$7=C235,1,0)</f>
        <v>0</v>
      </c>
      <c r="P235" s="165"/>
      <c r="Q235" s="165"/>
      <c r="R235" s="165"/>
      <c r="S235" s="165"/>
      <c r="T235" s="165"/>
      <c r="U235" s="165"/>
      <c r="V235" s="165"/>
      <c r="W235" s="165"/>
      <c r="X235" s="165"/>
      <c r="Y235" s="165"/>
      <c r="Z235" s="165"/>
      <c r="AA235" s="165"/>
      <c r="AB235" s="165"/>
      <c r="AC235" s="165"/>
      <c r="AD235" s="165"/>
      <c r="AE235" s="165"/>
      <c r="AF235" s="165"/>
      <c r="AG235" s="165"/>
    </row>
    <row r="236" spans="1:33" s="164" customFormat="1" ht="19.5">
      <c r="A236" s="181"/>
      <c r="B236" s="200" t="s">
        <v>277</v>
      </c>
      <c r="C236" s="193">
        <v>7003</v>
      </c>
      <c r="D236" s="162"/>
      <c r="E236" s="189">
        <f>+IF(+'Intragov-Payment-2017'!N$7=C236,1,0)</f>
        <v>0</v>
      </c>
      <c r="P236" s="165"/>
      <c r="Q236" s="165"/>
      <c r="R236" s="165"/>
      <c r="S236" s="165"/>
      <c r="T236" s="165"/>
      <c r="U236" s="165"/>
      <c r="V236" s="165"/>
      <c r="W236" s="165"/>
      <c r="X236" s="165"/>
      <c r="Y236" s="165"/>
      <c r="Z236" s="165"/>
      <c r="AA236" s="165"/>
      <c r="AB236" s="165"/>
      <c r="AC236" s="165"/>
      <c r="AD236" s="165"/>
      <c r="AE236" s="165"/>
      <c r="AF236" s="165"/>
      <c r="AG236" s="165"/>
    </row>
    <row r="237" spans="1:33" s="164" customFormat="1" ht="19.5" thickBot="1">
      <c r="A237" s="181"/>
      <c r="B237" s="195" t="s">
        <v>278</v>
      </c>
      <c r="C237" s="196">
        <v>7004</v>
      </c>
      <c r="D237" s="162"/>
      <c r="E237" s="197">
        <f>+IF(+'Intragov-Payment-2017'!N$7=C237,1,0)</f>
        <v>0</v>
      </c>
      <c r="P237" s="165"/>
      <c r="Q237" s="165"/>
      <c r="R237" s="165"/>
      <c r="S237" s="165"/>
      <c r="T237" s="165"/>
      <c r="U237" s="165"/>
      <c r="V237" s="165"/>
      <c r="W237" s="165"/>
      <c r="X237" s="165"/>
      <c r="Y237" s="165"/>
      <c r="Z237" s="165"/>
      <c r="AA237" s="165"/>
      <c r="AB237" s="165"/>
      <c r="AC237" s="165"/>
      <c r="AD237" s="165"/>
      <c r="AE237" s="165"/>
      <c r="AF237" s="165"/>
      <c r="AG237" s="165"/>
    </row>
    <row r="238" spans="1:33" s="164" customFormat="1" ht="9" customHeight="1" thickBot="1">
      <c r="A238" s="198"/>
      <c r="B238" s="178"/>
      <c r="C238" s="199"/>
      <c r="D238" s="162"/>
      <c r="E238" s="163"/>
      <c r="P238" s="165"/>
      <c r="Q238" s="165"/>
      <c r="R238" s="165"/>
      <c r="S238" s="165"/>
      <c r="T238" s="165"/>
      <c r="U238" s="165"/>
      <c r="V238" s="165"/>
      <c r="W238" s="165"/>
      <c r="X238" s="165"/>
      <c r="Y238" s="165"/>
      <c r="Z238" s="165"/>
      <c r="AA238" s="165"/>
      <c r="AB238" s="165"/>
      <c r="AC238" s="165"/>
      <c r="AD238" s="165"/>
      <c r="AE238" s="165"/>
      <c r="AF238" s="165"/>
      <c r="AG238" s="165"/>
    </row>
    <row r="239" spans="1:33" s="164" customFormat="1" ht="18.75">
      <c r="A239" s="181"/>
      <c r="B239" s="182" t="s">
        <v>279</v>
      </c>
      <c r="C239" s="183" t="s">
        <v>280</v>
      </c>
      <c r="D239" s="162"/>
      <c r="E239" s="163"/>
      <c r="P239" s="165"/>
      <c r="Q239" s="165"/>
      <c r="R239" s="165"/>
      <c r="S239" s="165"/>
      <c r="T239" s="165"/>
      <c r="U239" s="165"/>
      <c r="V239" s="165"/>
      <c r="W239" s="165"/>
      <c r="X239" s="165"/>
      <c r="Y239" s="165"/>
      <c r="Z239" s="165"/>
      <c r="AA239" s="165"/>
      <c r="AB239" s="165"/>
      <c r="AC239" s="165"/>
      <c r="AD239" s="165"/>
      <c r="AE239" s="165"/>
      <c r="AF239" s="165"/>
      <c r="AG239" s="165"/>
    </row>
    <row r="240" spans="1:33" s="164" customFormat="1" ht="18.75">
      <c r="A240" s="181"/>
      <c r="B240" s="202" t="s">
        <v>281</v>
      </c>
      <c r="C240" s="203">
        <v>7101</v>
      </c>
      <c r="D240" s="162"/>
      <c r="E240" s="186">
        <f>+IF(+'Intragov-Payment-2017'!N$7=C240,1,0)</f>
        <v>0</v>
      </c>
      <c r="P240" s="165"/>
      <c r="Q240" s="165"/>
      <c r="R240" s="165"/>
      <c r="S240" s="165"/>
      <c r="T240" s="165"/>
      <c r="U240" s="165"/>
      <c r="V240" s="165"/>
      <c r="W240" s="165"/>
      <c r="X240" s="165"/>
      <c r="Y240" s="165"/>
      <c r="Z240" s="165"/>
      <c r="AA240" s="165"/>
      <c r="AB240" s="165"/>
      <c r="AC240" s="165"/>
      <c r="AD240" s="165"/>
      <c r="AE240" s="165"/>
      <c r="AF240" s="165"/>
      <c r="AG240" s="165"/>
    </row>
    <row r="241" spans="1:33" s="164" customFormat="1" ht="18.75">
      <c r="A241" s="181"/>
      <c r="B241" s="194" t="s">
        <v>282</v>
      </c>
      <c r="C241" s="193">
        <v>7102</v>
      </c>
      <c r="D241" s="162"/>
      <c r="E241" s="189">
        <f>+IF(+'Intragov-Payment-2017'!N$7=C241,1,0)</f>
        <v>0</v>
      </c>
      <c r="P241" s="165"/>
      <c r="Q241" s="165"/>
      <c r="R241" s="165"/>
      <c r="S241" s="165"/>
      <c r="T241" s="165"/>
      <c r="U241" s="165"/>
      <c r="V241" s="165"/>
      <c r="W241" s="165"/>
      <c r="X241" s="165"/>
      <c r="Y241" s="165"/>
      <c r="Z241" s="165"/>
      <c r="AA241" s="165"/>
      <c r="AB241" s="165"/>
      <c r="AC241" s="165"/>
      <c r="AD241" s="165"/>
      <c r="AE241" s="165"/>
      <c r="AF241" s="165"/>
      <c r="AG241" s="165"/>
    </row>
    <row r="242" spans="1:33" s="164" customFormat="1" ht="18.75">
      <c r="A242" s="181"/>
      <c r="B242" s="194" t="s">
        <v>283</v>
      </c>
      <c r="C242" s="193">
        <v>7103</v>
      </c>
      <c r="D242" s="162"/>
      <c r="E242" s="189">
        <f>+IF(+'Intragov-Payment-2017'!N$7=C242,1,0)</f>
        <v>0</v>
      </c>
      <c r="P242" s="165"/>
      <c r="Q242" s="165"/>
      <c r="R242" s="165"/>
      <c r="S242" s="165"/>
      <c r="T242" s="165"/>
      <c r="U242" s="165"/>
      <c r="V242" s="165"/>
      <c r="W242" s="165"/>
      <c r="X242" s="165"/>
      <c r="Y242" s="165"/>
      <c r="Z242" s="165"/>
      <c r="AA242" s="165"/>
      <c r="AB242" s="165"/>
      <c r="AC242" s="165"/>
      <c r="AD242" s="165"/>
      <c r="AE242" s="165"/>
      <c r="AF242" s="165"/>
      <c r="AG242" s="165"/>
    </row>
    <row r="243" spans="1:33" s="164" customFormat="1" ht="18.75">
      <c r="A243" s="181"/>
      <c r="B243" s="194" t="s">
        <v>284</v>
      </c>
      <c r="C243" s="193">
        <v>7104</v>
      </c>
      <c r="D243" s="162"/>
      <c r="E243" s="189">
        <f>+IF(+'Intragov-Payment-2017'!N$7=C243,1,0)</f>
        <v>0</v>
      </c>
      <c r="P243" s="165"/>
      <c r="Q243" s="165"/>
      <c r="R243" s="165"/>
      <c r="S243" s="165"/>
      <c r="T243" s="165"/>
      <c r="U243" s="165"/>
      <c r="V243" s="165"/>
      <c r="W243" s="165"/>
      <c r="X243" s="165"/>
      <c r="Y243" s="165"/>
      <c r="Z243" s="165"/>
      <c r="AA243" s="165"/>
      <c r="AB243" s="165"/>
      <c r="AC243" s="165"/>
      <c r="AD243" s="165"/>
      <c r="AE243" s="165"/>
      <c r="AF243" s="165"/>
      <c r="AG243" s="165"/>
    </row>
    <row r="244" spans="1:33" s="164" customFormat="1" ht="18.75">
      <c r="A244" s="181"/>
      <c r="B244" s="194" t="s">
        <v>285</v>
      </c>
      <c r="C244" s="193">
        <v>7105</v>
      </c>
      <c r="D244" s="162"/>
      <c r="E244" s="189">
        <f>+IF(+'Intragov-Payment-2017'!N$7=C244,1,0)</f>
        <v>0</v>
      </c>
      <c r="P244" s="165"/>
      <c r="Q244" s="165"/>
      <c r="R244" s="165"/>
      <c r="S244" s="165"/>
      <c r="T244" s="165"/>
      <c r="U244" s="165"/>
      <c r="V244" s="165"/>
      <c r="W244" s="165"/>
      <c r="X244" s="165"/>
      <c r="Y244" s="165"/>
      <c r="Z244" s="165"/>
      <c r="AA244" s="165"/>
      <c r="AB244" s="165"/>
      <c r="AC244" s="165"/>
      <c r="AD244" s="165"/>
      <c r="AE244" s="165"/>
      <c r="AF244" s="165"/>
      <c r="AG244" s="165"/>
    </row>
    <row r="245" spans="1:33" s="164" customFormat="1" ht="18.75">
      <c r="A245" s="181"/>
      <c r="B245" s="194" t="s">
        <v>286</v>
      </c>
      <c r="C245" s="193">
        <v>7106</v>
      </c>
      <c r="D245" s="162"/>
      <c r="E245" s="189">
        <f>+IF(+'Intragov-Payment-2017'!N$7=C245,1,0)</f>
        <v>0</v>
      </c>
      <c r="P245" s="165"/>
      <c r="Q245" s="165"/>
      <c r="R245" s="165"/>
      <c r="S245" s="165"/>
      <c r="T245" s="165"/>
      <c r="U245" s="165"/>
      <c r="V245" s="165"/>
      <c r="W245" s="165"/>
      <c r="X245" s="165"/>
      <c r="Y245" s="165"/>
      <c r="Z245" s="165"/>
      <c r="AA245" s="165"/>
      <c r="AB245" s="165"/>
      <c r="AC245" s="165"/>
      <c r="AD245" s="165"/>
      <c r="AE245" s="165"/>
      <c r="AF245" s="165"/>
      <c r="AG245" s="165"/>
    </row>
    <row r="246" spans="1:33" s="164" customFormat="1" ht="18.75">
      <c r="A246" s="181"/>
      <c r="B246" s="194" t="s">
        <v>287</v>
      </c>
      <c r="C246" s="193">
        <v>7107</v>
      </c>
      <c r="D246" s="162"/>
      <c r="E246" s="189">
        <f>+IF(+'Intragov-Payment-2017'!N$7=C246,1,0)</f>
        <v>0</v>
      </c>
      <c r="P246" s="165"/>
      <c r="Q246" s="165"/>
      <c r="R246" s="165"/>
      <c r="S246" s="165"/>
      <c r="T246" s="165"/>
      <c r="U246" s="165"/>
      <c r="V246" s="165"/>
      <c r="W246" s="165"/>
      <c r="X246" s="165"/>
      <c r="Y246" s="165"/>
      <c r="Z246" s="165"/>
      <c r="AA246" s="165"/>
      <c r="AB246" s="165"/>
      <c r="AC246" s="165"/>
      <c r="AD246" s="165"/>
      <c r="AE246" s="165"/>
      <c r="AF246" s="165"/>
      <c r="AG246" s="165"/>
    </row>
    <row r="247" spans="1:33" s="164" customFormat="1" ht="18.75">
      <c r="A247" s="181"/>
      <c r="B247" s="194" t="s">
        <v>288</v>
      </c>
      <c r="C247" s="193">
        <v>7108</v>
      </c>
      <c r="D247" s="162"/>
      <c r="E247" s="189">
        <f>+IF(+'Intragov-Payment-2017'!N$7=C247,1,0)</f>
        <v>0</v>
      </c>
      <c r="P247" s="165"/>
      <c r="Q247" s="165"/>
      <c r="R247" s="165"/>
      <c r="S247" s="165"/>
      <c r="T247" s="165"/>
      <c r="U247" s="165"/>
      <c r="V247" s="165"/>
      <c r="W247" s="165"/>
      <c r="X247" s="165"/>
      <c r="Y247" s="165"/>
      <c r="Z247" s="165"/>
      <c r="AA247" s="165"/>
      <c r="AB247" s="165"/>
      <c r="AC247" s="165"/>
      <c r="AD247" s="165"/>
      <c r="AE247" s="165"/>
      <c r="AF247" s="165"/>
      <c r="AG247" s="165"/>
    </row>
    <row r="248" spans="1:33" s="164" customFormat="1" ht="19.5">
      <c r="A248" s="181"/>
      <c r="B248" s="200" t="s">
        <v>289</v>
      </c>
      <c r="C248" s="193">
        <v>7109</v>
      </c>
      <c r="D248" s="162"/>
      <c r="E248" s="189">
        <f>+IF(+'Intragov-Payment-2017'!N$7=C248,1,0)</f>
        <v>0</v>
      </c>
      <c r="P248" s="165"/>
      <c r="Q248" s="165"/>
      <c r="R248" s="165"/>
      <c r="S248" s="165"/>
      <c r="T248" s="165"/>
      <c r="U248" s="165"/>
      <c r="V248" s="165"/>
      <c r="W248" s="165"/>
      <c r="X248" s="165"/>
      <c r="Y248" s="165"/>
      <c r="Z248" s="165"/>
      <c r="AA248" s="165"/>
      <c r="AB248" s="165"/>
      <c r="AC248" s="165"/>
      <c r="AD248" s="165"/>
      <c r="AE248" s="165"/>
      <c r="AF248" s="165"/>
      <c r="AG248" s="165"/>
    </row>
    <row r="249" spans="1:33" s="164" customFormat="1" ht="19.5" thickBot="1">
      <c r="A249" s="181"/>
      <c r="B249" s="195" t="s">
        <v>290</v>
      </c>
      <c r="C249" s="196">
        <v>7110</v>
      </c>
      <c r="D249" s="162"/>
      <c r="E249" s="197">
        <f>+IF(+'Intragov-Payment-2017'!N$7=C249,1,0)</f>
        <v>0</v>
      </c>
      <c r="P249" s="165"/>
      <c r="Q249" s="165"/>
      <c r="R249" s="165"/>
      <c r="S249" s="165"/>
      <c r="T249" s="165"/>
      <c r="U249" s="165"/>
      <c r="V249" s="165"/>
      <c r="W249" s="165"/>
      <c r="X249" s="165"/>
      <c r="Y249" s="165"/>
      <c r="Z249" s="165"/>
      <c r="AA249" s="165"/>
      <c r="AB249" s="165"/>
      <c r="AC249" s="165"/>
      <c r="AD249" s="165"/>
      <c r="AE249" s="165"/>
      <c r="AF249" s="165"/>
      <c r="AG249" s="165"/>
    </row>
    <row r="250" spans="1:33" s="164" customFormat="1" ht="9" customHeight="1" thickBot="1">
      <c r="A250" s="198"/>
      <c r="B250" s="178"/>
      <c r="C250" s="199"/>
      <c r="D250" s="162"/>
      <c r="E250" s="163"/>
      <c r="P250" s="165"/>
      <c r="Q250" s="165"/>
      <c r="R250" s="165"/>
      <c r="S250" s="165"/>
      <c r="T250" s="165"/>
      <c r="U250" s="165"/>
      <c r="V250" s="165"/>
      <c r="W250" s="165"/>
      <c r="X250" s="165"/>
      <c r="Y250" s="165"/>
      <c r="Z250" s="165"/>
      <c r="AA250" s="165"/>
      <c r="AB250" s="165"/>
      <c r="AC250" s="165"/>
      <c r="AD250" s="165"/>
      <c r="AE250" s="165"/>
      <c r="AF250" s="165"/>
      <c r="AG250" s="165"/>
    </row>
    <row r="251" spans="1:33" s="164" customFormat="1" ht="18.75">
      <c r="A251" s="181"/>
      <c r="B251" s="182" t="s">
        <v>291</v>
      </c>
      <c r="C251" s="183" t="s">
        <v>292</v>
      </c>
      <c r="D251" s="162"/>
      <c r="E251" s="163"/>
      <c r="P251" s="165"/>
      <c r="Q251" s="165"/>
      <c r="R251" s="165"/>
      <c r="S251" s="165"/>
      <c r="T251" s="165"/>
      <c r="U251" s="165"/>
      <c r="V251" s="165"/>
      <c r="W251" s="165"/>
      <c r="X251" s="165"/>
      <c r="Y251" s="165"/>
      <c r="Z251" s="165"/>
      <c r="AA251" s="165"/>
      <c r="AB251" s="165"/>
      <c r="AC251" s="165"/>
      <c r="AD251" s="165"/>
      <c r="AE251" s="165"/>
      <c r="AF251" s="165"/>
      <c r="AG251" s="165"/>
    </row>
    <row r="252" spans="1:33" s="164" customFormat="1" ht="18.75">
      <c r="A252" s="181"/>
      <c r="B252" s="202" t="s">
        <v>293</v>
      </c>
      <c r="C252" s="203">
        <v>7201</v>
      </c>
      <c r="D252" s="162"/>
      <c r="E252" s="186">
        <f>+IF(+'Intragov-Payment-2017'!N$7=C252,1,0)</f>
        <v>0</v>
      </c>
      <c r="P252" s="165"/>
      <c r="Q252" s="165"/>
      <c r="R252" s="165"/>
      <c r="S252" s="165"/>
      <c r="T252" s="165"/>
      <c r="U252" s="165"/>
      <c r="V252" s="165"/>
      <c r="W252" s="165"/>
      <c r="X252" s="165"/>
      <c r="Y252" s="165"/>
      <c r="Z252" s="165"/>
      <c r="AA252" s="165"/>
      <c r="AB252" s="165"/>
      <c r="AC252" s="165"/>
      <c r="AD252" s="165"/>
      <c r="AE252" s="165"/>
      <c r="AF252" s="165"/>
      <c r="AG252" s="165"/>
    </row>
    <row r="253" spans="1:33" s="164" customFormat="1" ht="18.75">
      <c r="A253" s="181"/>
      <c r="B253" s="194" t="s">
        <v>294</v>
      </c>
      <c r="C253" s="193">
        <v>7202</v>
      </c>
      <c r="D253" s="162"/>
      <c r="E253" s="189">
        <f>+IF(+'Intragov-Payment-2017'!N$7=C253,1,0)</f>
        <v>0</v>
      </c>
      <c r="P253" s="165"/>
      <c r="Q253" s="165"/>
      <c r="R253" s="165"/>
      <c r="S253" s="165"/>
      <c r="T253" s="165"/>
      <c r="U253" s="165"/>
      <c r="V253" s="165"/>
      <c r="W253" s="165"/>
      <c r="X253" s="165"/>
      <c r="Y253" s="165"/>
      <c r="Z253" s="165"/>
      <c r="AA253" s="165"/>
      <c r="AB253" s="165"/>
      <c r="AC253" s="165"/>
      <c r="AD253" s="165"/>
      <c r="AE253" s="165"/>
      <c r="AF253" s="165"/>
      <c r="AG253" s="165"/>
    </row>
    <row r="254" spans="1:33" s="164" customFormat="1" ht="18.75">
      <c r="A254" s="181"/>
      <c r="B254" s="194" t="s">
        <v>295</v>
      </c>
      <c r="C254" s="193">
        <v>7203</v>
      </c>
      <c r="D254" s="162"/>
      <c r="E254" s="189">
        <f>+IF(+'Intragov-Payment-2017'!N$7=C254,1,0)</f>
        <v>0</v>
      </c>
      <c r="P254" s="165"/>
      <c r="Q254" s="165"/>
      <c r="R254" s="165"/>
      <c r="S254" s="165"/>
      <c r="T254" s="165"/>
      <c r="U254" s="165"/>
      <c r="V254" s="165"/>
      <c r="W254" s="165"/>
      <c r="X254" s="165"/>
      <c r="Y254" s="165"/>
      <c r="Z254" s="165"/>
      <c r="AA254" s="165"/>
      <c r="AB254" s="165"/>
      <c r="AC254" s="165"/>
      <c r="AD254" s="165"/>
      <c r="AE254" s="165"/>
      <c r="AF254" s="165"/>
      <c r="AG254" s="165"/>
    </row>
    <row r="255" spans="1:33" s="164" customFormat="1" ht="18.75">
      <c r="A255" s="181"/>
      <c r="B255" s="194" t="s">
        <v>296</v>
      </c>
      <c r="C255" s="193">
        <v>7204</v>
      </c>
      <c r="D255" s="162"/>
      <c r="E255" s="189">
        <f>+IF(+'Intragov-Payment-2017'!N$7=C255,1,0)</f>
        <v>0</v>
      </c>
      <c r="P255" s="165"/>
      <c r="Q255" s="165"/>
      <c r="R255" s="165"/>
      <c r="S255" s="165"/>
      <c r="T255" s="165"/>
      <c r="U255" s="165"/>
      <c r="V255" s="165"/>
      <c r="W255" s="165"/>
      <c r="X255" s="165"/>
      <c r="Y255" s="165"/>
      <c r="Z255" s="165"/>
      <c r="AA255" s="165"/>
      <c r="AB255" s="165"/>
      <c r="AC255" s="165"/>
      <c r="AD255" s="165"/>
      <c r="AE255" s="165"/>
      <c r="AF255" s="165"/>
      <c r="AG255" s="165"/>
    </row>
    <row r="256" spans="1:33" s="164" customFormat="1" ht="18.75">
      <c r="A256" s="181"/>
      <c r="B256" s="194" t="s">
        <v>297</v>
      </c>
      <c r="C256" s="193">
        <v>7205</v>
      </c>
      <c r="D256" s="162"/>
      <c r="E256" s="189">
        <f>+IF(+'Intragov-Payment-2017'!N$7=C256,1,0)</f>
        <v>0</v>
      </c>
      <c r="P256" s="165"/>
      <c r="Q256" s="165"/>
      <c r="R256" s="165"/>
      <c r="S256" s="165"/>
      <c r="T256" s="165"/>
      <c r="U256" s="165"/>
      <c r="V256" s="165"/>
      <c r="W256" s="165"/>
      <c r="X256" s="165"/>
      <c r="Y256" s="165"/>
      <c r="Z256" s="165"/>
      <c r="AA256" s="165"/>
      <c r="AB256" s="165"/>
      <c r="AC256" s="165"/>
      <c r="AD256" s="165"/>
      <c r="AE256" s="165"/>
      <c r="AF256" s="165"/>
      <c r="AG256" s="165"/>
    </row>
    <row r="257" spans="1:33" s="164" customFormat="1" ht="18.75">
      <c r="A257" s="181"/>
      <c r="B257" s="194" t="s">
        <v>298</v>
      </c>
      <c r="C257" s="193">
        <v>7206</v>
      </c>
      <c r="D257" s="162"/>
      <c r="E257" s="189">
        <f>+IF(+'Intragov-Payment-2017'!N$7=C257,1,0)</f>
        <v>0</v>
      </c>
      <c r="P257" s="165"/>
      <c r="Q257" s="165"/>
      <c r="R257" s="165"/>
      <c r="S257" s="165"/>
      <c r="T257" s="165"/>
      <c r="U257" s="165"/>
      <c r="V257" s="165"/>
      <c r="W257" s="165"/>
      <c r="X257" s="165"/>
      <c r="Y257" s="165"/>
      <c r="Z257" s="165"/>
      <c r="AA257" s="165"/>
      <c r="AB257" s="165"/>
      <c r="AC257" s="165"/>
      <c r="AD257" s="165"/>
      <c r="AE257" s="165"/>
      <c r="AF257" s="165"/>
      <c r="AG257" s="165"/>
    </row>
    <row r="258" spans="1:33" s="164" customFormat="1" ht="18.75">
      <c r="A258" s="181"/>
      <c r="B258" s="194" t="s">
        <v>299</v>
      </c>
      <c r="C258" s="193">
        <v>7207</v>
      </c>
      <c r="D258" s="162"/>
      <c r="E258" s="189">
        <f>+IF(+'Intragov-Payment-2017'!N$7=C258,1,0)</f>
        <v>0</v>
      </c>
      <c r="P258" s="165"/>
      <c r="Q258" s="165"/>
      <c r="R258" s="165"/>
      <c r="S258" s="165"/>
      <c r="T258" s="165"/>
      <c r="U258" s="165"/>
      <c r="V258" s="165"/>
      <c r="W258" s="165"/>
      <c r="X258" s="165"/>
      <c r="Y258" s="165"/>
      <c r="Z258" s="165"/>
      <c r="AA258" s="165"/>
      <c r="AB258" s="165"/>
      <c r="AC258" s="165"/>
      <c r="AD258" s="165"/>
      <c r="AE258" s="165"/>
      <c r="AF258" s="165"/>
      <c r="AG258" s="165"/>
    </row>
    <row r="259" spans="1:33" s="164" customFormat="1" ht="18.75">
      <c r="A259" s="181"/>
      <c r="B259" s="194" t="s">
        <v>300</v>
      </c>
      <c r="C259" s="193">
        <v>7208</v>
      </c>
      <c r="D259" s="162"/>
      <c r="E259" s="189">
        <f>+IF(+'Intragov-Payment-2017'!N$7=C259,1,0)</f>
        <v>0</v>
      </c>
      <c r="P259" s="165"/>
      <c r="Q259" s="165"/>
      <c r="R259" s="165"/>
      <c r="S259" s="165"/>
      <c r="T259" s="165"/>
      <c r="U259" s="165"/>
      <c r="V259" s="165"/>
      <c r="W259" s="165"/>
      <c r="X259" s="165"/>
      <c r="Y259" s="165"/>
      <c r="Z259" s="165"/>
      <c r="AA259" s="165"/>
      <c r="AB259" s="165"/>
      <c r="AC259" s="165"/>
      <c r="AD259" s="165"/>
      <c r="AE259" s="165"/>
      <c r="AF259" s="165"/>
      <c r="AG259" s="165"/>
    </row>
    <row r="260" spans="1:33" s="164" customFormat="1" ht="18.75">
      <c r="A260" s="181"/>
      <c r="B260" s="194" t="s">
        <v>301</v>
      </c>
      <c r="C260" s="193">
        <v>7209</v>
      </c>
      <c r="D260" s="162"/>
      <c r="E260" s="189">
        <f>+IF(+'Intragov-Payment-2017'!N$7=C260,1,0)</f>
        <v>0</v>
      </c>
      <c r="P260" s="165"/>
      <c r="Q260" s="165"/>
      <c r="R260" s="165"/>
      <c r="S260" s="165"/>
      <c r="T260" s="165"/>
      <c r="U260" s="165"/>
      <c r="V260" s="165"/>
      <c r="W260" s="165"/>
      <c r="X260" s="165"/>
      <c r="Y260" s="165"/>
      <c r="Z260" s="165"/>
      <c r="AA260" s="165"/>
      <c r="AB260" s="165"/>
      <c r="AC260" s="165"/>
      <c r="AD260" s="165"/>
      <c r="AE260" s="165"/>
      <c r="AF260" s="165"/>
      <c r="AG260" s="165"/>
    </row>
    <row r="261" spans="1:33" s="164" customFormat="1" ht="18.75">
      <c r="A261" s="181"/>
      <c r="B261" s="194" t="s">
        <v>302</v>
      </c>
      <c r="C261" s="193">
        <v>7210</v>
      </c>
      <c r="D261" s="162"/>
      <c r="E261" s="189">
        <f>+IF(+'Intragov-Payment-2017'!N$7=C261,1,0)</f>
        <v>0</v>
      </c>
      <c r="P261" s="165"/>
      <c r="Q261" s="165"/>
      <c r="R261" s="165"/>
      <c r="S261" s="165"/>
      <c r="T261" s="165"/>
      <c r="U261" s="165"/>
      <c r="V261" s="165"/>
      <c r="W261" s="165"/>
      <c r="X261" s="165"/>
      <c r="Y261" s="165"/>
      <c r="Z261" s="165"/>
      <c r="AA261" s="165"/>
      <c r="AB261" s="165"/>
      <c r="AC261" s="165"/>
      <c r="AD261" s="165"/>
      <c r="AE261" s="165"/>
      <c r="AF261" s="165"/>
      <c r="AG261" s="165"/>
    </row>
    <row r="262" spans="1:33" s="164" customFormat="1" ht="18.75">
      <c r="A262" s="181"/>
      <c r="B262" s="194" t="s">
        <v>303</v>
      </c>
      <c r="C262" s="193">
        <v>7211</v>
      </c>
      <c r="D262" s="162"/>
      <c r="E262" s="189">
        <f>+IF(+'Intragov-Payment-2017'!N$7=C262,1,0)</f>
        <v>0</v>
      </c>
      <c r="P262" s="165"/>
      <c r="Q262" s="165"/>
      <c r="R262" s="165"/>
      <c r="S262" s="165"/>
      <c r="T262" s="165"/>
      <c r="U262" s="165"/>
      <c r="V262" s="165"/>
      <c r="W262" s="165"/>
      <c r="X262" s="165"/>
      <c r="Y262" s="165"/>
      <c r="Z262" s="165"/>
      <c r="AA262" s="165"/>
      <c r="AB262" s="165"/>
      <c r="AC262" s="165"/>
      <c r="AD262" s="165"/>
      <c r="AE262" s="165"/>
      <c r="AF262" s="165"/>
      <c r="AG262" s="165"/>
    </row>
    <row r="263" spans="1:33" s="164" customFormat="1" ht="18.75">
      <c r="A263" s="181"/>
      <c r="B263" s="194" t="s">
        <v>304</v>
      </c>
      <c r="C263" s="193">
        <v>7212</v>
      </c>
      <c r="D263" s="162"/>
      <c r="E263" s="189">
        <f>+IF(+'Intragov-Payment-2017'!N$7=C263,1,0)</f>
        <v>0</v>
      </c>
      <c r="P263" s="165"/>
      <c r="Q263" s="165"/>
      <c r="R263" s="165"/>
      <c r="S263" s="165"/>
      <c r="T263" s="165"/>
      <c r="U263" s="165"/>
      <c r="V263" s="165"/>
      <c r="W263" s="165"/>
      <c r="X263" s="165"/>
      <c r="Y263" s="165"/>
      <c r="Z263" s="165"/>
      <c r="AA263" s="165"/>
      <c r="AB263" s="165"/>
      <c r="AC263" s="165"/>
      <c r="AD263" s="165"/>
      <c r="AE263" s="165"/>
      <c r="AF263" s="165"/>
      <c r="AG263" s="165"/>
    </row>
    <row r="264" spans="1:33" s="164" customFormat="1" ht="18.75">
      <c r="A264" s="181"/>
      <c r="B264" s="194" t="s">
        <v>305</v>
      </c>
      <c r="C264" s="193">
        <v>7213</v>
      </c>
      <c r="D264" s="162"/>
      <c r="E264" s="189">
        <f>+IF(+'Intragov-Payment-2017'!N$7=C264,1,0)</f>
        <v>0</v>
      </c>
      <c r="P264" s="165"/>
      <c r="Q264" s="165"/>
      <c r="R264" s="165"/>
      <c r="S264" s="165"/>
      <c r="T264" s="165"/>
      <c r="U264" s="165"/>
      <c r="V264" s="165"/>
      <c r="W264" s="165"/>
      <c r="X264" s="165"/>
      <c r="Y264" s="165"/>
      <c r="Z264" s="165"/>
      <c r="AA264" s="165"/>
      <c r="AB264" s="165"/>
      <c r="AC264" s="165"/>
      <c r="AD264" s="165"/>
      <c r="AE264" s="165"/>
      <c r="AF264" s="165"/>
      <c r="AG264" s="165"/>
    </row>
    <row r="265" spans="1:33" s="164" customFormat="1" ht="18.75">
      <c r="A265" s="181"/>
      <c r="B265" s="194" t="s">
        <v>306</v>
      </c>
      <c r="C265" s="193">
        <v>7214</v>
      </c>
      <c r="D265" s="162"/>
      <c r="E265" s="189">
        <f>+IF(+'Intragov-Payment-2017'!N$7=C265,1,0)</f>
        <v>0</v>
      </c>
      <c r="P265" s="165"/>
      <c r="Q265" s="165"/>
      <c r="R265" s="165"/>
      <c r="S265" s="165"/>
      <c r="T265" s="165"/>
      <c r="U265" s="165"/>
      <c r="V265" s="165"/>
      <c r="W265" s="165"/>
      <c r="X265" s="165"/>
      <c r="Y265" s="165"/>
      <c r="Z265" s="165"/>
      <c r="AA265" s="165"/>
      <c r="AB265" s="165"/>
      <c r="AC265" s="165"/>
      <c r="AD265" s="165"/>
      <c r="AE265" s="165"/>
      <c r="AF265" s="165"/>
      <c r="AG265" s="165"/>
    </row>
    <row r="266" spans="1:33" s="164" customFormat="1" ht="18.75">
      <c r="A266" s="181"/>
      <c r="B266" s="194" t="s">
        <v>307</v>
      </c>
      <c r="C266" s="193">
        <v>7215</v>
      </c>
      <c r="D266" s="162"/>
      <c r="E266" s="189">
        <f>+IF(+'Intragov-Payment-2017'!N$7=C266,1,0)</f>
        <v>0</v>
      </c>
      <c r="P266" s="165"/>
      <c r="Q266" s="165"/>
      <c r="R266" s="165"/>
      <c r="S266" s="165"/>
      <c r="T266" s="165"/>
      <c r="U266" s="165"/>
      <c r="V266" s="165"/>
      <c r="W266" s="165"/>
      <c r="X266" s="165"/>
      <c r="Y266" s="165"/>
      <c r="Z266" s="165"/>
      <c r="AA266" s="165"/>
      <c r="AB266" s="165"/>
      <c r="AC266" s="165"/>
      <c r="AD266" s="165"/>
      <c r="AE266" s="165"/>
      <c r="AF266" s="165"/>
      <c r="AG266" s="165"/>
    </row>
    <row r="267" spans="1:33" s="164" customFormat="1" ht="18.75">
      <c r="A267" s="181"/>
      <c r="B267" s="194" t="s">
        <v>308</v>
      </c>
      <c r="C267" s="193">
        <v>7216</v>
      </c>
      <c r="D267" s="162"/>
      <c r="E267" s="189">
        <f>+IF(+'Intragov-Payment-2017'!N$7=C267,1,0)</f>
        <v>0</v>
      </c>
      <c r="P267" s="165"/>
      <c r="Q267" s="165"/>
      <c r="R267" s="165"/>
      <c r="S267" s="165"/>
      <c r="T267" s="165"/>
      <c r="U267" s="165"/>
      <c r="V267" s="165"/>
      <c r="W267" s="165"/>
      <c r="X267" s="165"/>
      <c r="Y267" s="165"/>
      <c r="Z267" s="165"/>
      <c r="AA267" s="165"/>
      <c r="AB267" s="165"/>
      <c r="AC267" s="165"/>
      <c r="AD267" s="165"/>
      <c r="AE267" s="165"/>
      <c r="AF267" s="165"/>
      <c r="AG267" s="165"/>
    </row>
    <row r="268" spans="1:33" s="164" customFormat="1" ht="18.75">
      <c r="A268" s="181"/>
      <c r="B268" s="194" t="s">
        <v>309</v>
      </c>
      <c r="C268" s="193">
        <v>7217</v>
      </c>
      <c r="D268" s="162"/>
      <c r="E268" s="189">
        <f>+IF(+'Intragov-Payment-2017'!N$7=C268,1,0)</f>
        <v>0</v>
      </c>
      <c r="P268" s="165"/>
      <c r="Q268" s="165"/>
      <c r="R268" s="165"/>
      <c r="S268" s="165"/>
      <c r="T268" s="165"/>
      <c r="U268" s="165"/>
      <c r="V268" s="165"/>
      <c r="W268" s="165"/>
      <c r="X268" s="165"/>
      <c r="Y268" s="165"/>
      <c r="Z268" s="165"/>
      <c r="AA268" s="165"/>
      <c r="AB268" s="165"/>
      <c r="AC268" s="165"/>
      <c r="AD268" s="165"/>
      <c r="AE268" s="165"/>
      <c r="AF268" s="165"/>
      <c r="AG268" s="165"/>
    </row>
    <row r="269" spans="1:33" s="164" customFormat="1" ht="18.75">
      <c r="A269" s="181"/>
      <c r="B269" s="194" t="s">
        <v>310</v>
      </c>
      <c r="C269" s="193">
        <v>7218</v>
      </c>
      <c r="D269" s="162"/>
      <c r="E269" s="189">
        <f>+IF(+'Intragov-Payment-2017'!N$7=C269,1,0)</f>
        <v>0</v>
      </c>
      <c r="P269" s="165"/>
      <c r="Q269" s="165"/>
      <c r="R269" s="165"/>
      <c r="S269" s="165"/>
      <c r="T269" s="165"/>
      <c r="U269" s="165"/>
      <c r="V269" s="165"/>
      <c r="W269" s="165"/>
      <c r="X269" s="165"/>
      <c r="Y269" s="165"/>
      <c r="Z269" s="165"/>
      <c r="AA269" s="165"/>
      <c r="AB269" s="165"/>
      <c r="AC269" s="165"/>
      <c r="AD269" s="165"/>
      <c r="AE269" s="165"/>
      <c r="AF269" s="165"/>
      <c r="AG269" s="165"/>
    </row>
    <row r="270" spans="1:33" s="164" customFormat="1" ht="18.75">
      <c r="A270" s="181"/>
      <c r="B270" s="194" t="s">
        <v>311</v>
      </c>
      <c r="C270" s="193">
        <v>7219</v>
      </c>
      <c r="D270" s="162"/>
      <c r="E270" s="189">
        <f>+IF(+'Intragov-Payment-2017'!N$7=C270,1,0)</f>
        <v>0</v>
      </c>
      <c r="P270" s="165"/>
      <c r="Q270" s="165"/>
      <c r="R270" s="165"/>
      <c r="S270" s="165"/>
      <c r="T270" s="165"/>
      <c r="U270" s="165"/>
      <c r="V270" s="165"/>
      <c r="W270" s="165"/>
      <c r="X270" s="165"/>
      <c r="Y270" s="165"/>
      <c r="Z270" s="165"/>
      <c r="AA270" s="165"/>
      <c r="AB270" s="165"/>
      <c r="AC270" s="165"/>
      <c r="AD270" s="165"/>
      <c r="AE270" s="165"/>
      <c r="AF270" s="165"/>
      <c r="AG270" s="165"/>
    </row>
    <row r="271" spans="1:33" s="164" customFormat="1" ht="18.75">
      <c r="A271" s="181"/>
      <c r="B271" s="194" t="s">
        <v>312</v>
      </c>
      <c r="C271" s="193">
        <v>7220</v>
      </c>
      <c r="D271" s="162"/>
      <c r="E271" s="189">
        <f>+IF(+'Intragov-Payment-2017'!N$7=C271,1,0)</f>
        <v>0</v>
      </c>
      <c r="P271" s="165"/>
      <c r="Q271" s="165"/>
      <c r="R271" s="165"/>
      <c r="S271" s="165"/>
      <c r="T271" s="165"/>
      <c r="U271" s="165"/>
      <c r="V271" s="165"/>
      <c r="W271" s="165"/>
      <c r="X271" s="165"/>
      <c r="Y271" s="165"/>
      <c r="Z271" s="165"/>
      <c r="AA271" s="165"/>
      <c r="AB271" s="165"/>
      <c r="AC271" s="165"/>
      <c r="AD271" s="165"/>
      <c r="AE271" s="165"/>
      <c r="AF271" s="165"/>
      <c r="AG271" s="165"/>
    </row>
    <row r="272" spans="1:33" s="164" customFormat="1" ht="18.75">
      <c r="A272" s="181"/>
      <c r="B272" s="194" t="s">
        <v>313</v>
      </c>
      <c r="C272" s="193">
        <v>7221</v>
      </c>
      <c r="D272" s="162"/>
      <c r="E272" s="189">
        <f>+IF(+'Intragov-Payment-2017'!N$7=C272,1,0)</f>
        <v>0</v>
      </c>
      <c r="P272" s="165"/>
      <c r="Q272" s="165"/>
      <c r="R272" s="165"/>
      <c r="S272" s="165"/>
      <c r="T272" s="165"/>
      <c r="U272" s="165"/>
      <c r="V272" s="165"/>
      <c r="W272" s="165"/>
      <c r="X272" s="165"/>
      <c r="Y272" s="165"/>
      <c r="Z272" s="165"/>
      <c r="AA272" s="165"/>
      <c r="AB272" s="165"/>
      <c r="AC272" s="165"/>
      <c r="AD272" s="165"/>
      <c r="AE272" s="165"/>
      <c r="AF272" s="165"/>
      <c r="AG272" s="165"/>
    </row>
    <row r="273" spans="1:33" s="164" customFormat="1" ht="18.75">
      <c r="A273" s="181"/>
      <c r="B273" s="194" t="s">
        <v>314</v>
      </c>
      <c r="C273" s="193">
        <v>7222</v>
      </c>
      <c r="D273" s="162"/>
      <c r="E273" s="189">
        <f>+IF(+'Intragov-Payment-2017'!N$7=C273,1,0)</f>
        <v>0</v>
      </c>
      <c r="P273" s="165"/>
      <c r="Q273" s="165"/>
      <c r="R273" s="165"/>
      <c r="S273" s="165"/>
      <c r="T273" s="165"/>
      <c r="U273" s="165"/>
      <c r="V273" s="165"/>
      <c r="W273" s="165"/>
      <c r="X273" s="165"/>
      <c r="Y273" s="165"/>
      <c r="Z273" s="165"/>
      <c r="AA273" s="165"/>
      <c r="AB273" s="165"/>
      <c r="AC273" s="165"/>
      <c r="AD273" s="165"/>
      <c r="AE273" s="165"/>
      <c r="AF273" s="165"/>
      <c r="AG273" s="165"/>
    </row>
    <row r="274" spans="1:33" s="164" customFormat="1" ht="18.75">
      <c r="A274" s="181"/>
      <c r="B274" s="194" t="s">
        <v>315</v>
      </c>
      <c r="C274" s="193">
        <v>7223</v>
      </c>
      <c r="D274" s="162"/>
      <c r="E274" s="189">
        <f>+IF(+'Intragov-Payment-2017'!N$7=C274,1,0)</f>
        <v>0</v>
      </c>
      <c r="P274" s="165"/>
      <c r="Q274" s="165"/>
      <c r="R274" s="165"/>
      <c r="S274" s="165"/>
      <c r="T274" s="165"/>
      <c r="U274" s="165"/>
      <c r="V274" s="165"/>
      <c r="W274" s="165"/>
      <c r="X274" s="165"/>
      <c r="Y274" s="165"/>
      <c r="Z274" s="165"/>
      <c r="AA274" s="165"/>
      <c r="AB274" s="165"/>
      <c r="AC274" s="165"/>
      <c r="AD274" s="165"/>
      <c r="AE274" s="165"/>
      <c r="AF274" s="165"/>
      <c r="AG274" s="165"/>
    </row>
    <row r="275" spans="1:33" s="164" customFormat="1" ht="18.75">
      <c r="A275" s="181"/>
      <c r="B275" s="194" t="s">
        <v>316</v>
      </c>
      <c r="C275" s="193">
        <v>7224</v>
      </c>
      <c r="D275" s="162"/>
      <c r="E275" s="189">
        <f>+IF(+'Intragov-Payment-2017'!N$7=C275,1,0)</f>
        <v>0</v>
      </c>
      <c r="P275" s="165"/>
      <c r="Q275" s="165"/>
      <c r="R275" s="165"/>
      <c r="S275" s="165"/>
      <c r="T275" s="165"/>
      <c r="U275" s="165"/>
      <c r="V275" s="165"/>
      <c r="W275" s="165"/>
      <c r="X275" s="165"/>
      <c r="Y275" s="165"/>
      <c r="Z275" s="165"/>
      <c r="AA275" s="165"/>
      <c r="AB275" s="165"/>
      <c r="AC275" s="165"/>
      <c r="AD275" s="165"/>
      <c r="AE275" s="165"/>
      <c r="AF275" s="165"/>
      <c r="AG275" s="165"/>
    </row>
    <row r="276" spans="1:33" s="164" customFormat="1" ht="20.25" thickBot="1">
      <c r="A276" s="181"/>
      <c r="B276" s="214" t="s">
        <v>317</v>
      </c>
      <c r="C276" s="196">
        <v>7225</v>
      </c>
      <c r="D276" s="162"/>
      <c r="E276" s="215">
        <f>+IF(+'Intragov-Payment-2017'!N$7=C276,1,0)</f>
        <v>0</v>
      </c>
      <c r="P276" s="165"/>
      <c r="Q276" s="165"/>
      <c r="R276" s="165"/>
      <c r="S276" s="165"/>
      <c r="T276" s="165"/>
      <c r="U276" s="165"/>
      <c r="V276" s="165"/>
      <c r="W276" s="165"/>
      <c r="X276" s="165"/>
      <c r="Y276" s="165"/>
      <c r="Z276" s="165"/>
      <c r="AA276" s="165"/>
      <c r="AB276" s="165"/>
      <c r="AC276" s="165"/>
      <c r="AD276" s="165"/>
      <c r="AE276" s="165"/>
      <c r="AF276" s="165"/>
      <c r="AG276" s="165"/>
    </row>
    <row r="277" spans="1:33" s="164" customFormat="1" ht="9" customHeight="1" thickBot="1">
      <c r="A277" s="198"/>
      <c r="B277" s="178"/>
      <c r="C277" s="199"/>
      <c r="D277" s="162"/>
      <c r="E277" s="163"/>
      <c r="P277" s="165"/>
      <c r="Q277" s="165"/>
      <c r="R277" s="165"/>
      <c r="S277" s="165"/>
      <c r="T277" s="165"/>
      <c r="U277" s="165"/>
      <c r="V277" s="165"/>
      <c r="W277" s="165"/>
      <c r="X277" s="165"/>
      <c r="Y277" s="165"/>
      <c r="Z277" s="165"/>
      <c r="AA277" s="165"/>
      <c r="AB277" s="165"/>
      <c r="AC277" s="165"/>
      <c r="AD277" s="165"/>
      <c r="AE277" s="165"/>
      <c r="AF277" s="165"/>
      <c r="AG277" s="165"/>
    </row>
    <row r="278" spans="1:33" s="164" customFormat="1" ht="18.75">
      <c r="A278" s="181"/>
      <c r="B278" s="182" t="s">
        <v>318</v>
      </c>
      <c r="C278" s="183" t="s">
        <v>319</v>
      </c>
      <c r="D278" s="162"/>
      <c r="E278" s="163"/>
      <c r="P278" s="165"/>
      <c r="Q278" s="165"/>
      <c r="R278" s="165"/>
      <c r="S278" s="165"/>
      <c r="T278" s="165"/>
      <c r="U278" s="165"/>
      <c r="V278" s="165"/>
      <c r="W278" s="165"/>
      <c r="X278" s="165"/>
      <c r="Y278" s="165"/>
      <c r="Z278" s="165"/>
      <c r="AA278" s="165"/>
      <c r="AB278" s="165"/>
      <c r="AC278" s="165"/>
      <c r="AD278" s="165"/>
      <c r="AE278" s="165"/>
      <c r="AF278" s="165"/>
      <c r="AG278" s="165"/>
    </row>
    <row r="279" spans="1:33" s="164" customFormat="1" ht="18.75">
      <c r="A279" s="181"/>
      <c r="B279" s="202" t="s">
        <v>320</v>
      </c>
      <c r="C279" s="203">
        <v>7301</v>
      </c>
      <c r="D279" s="162"/>
      <c r="E279" s="186">
        <f>+IF(+'Intragov-Payment-2017'!N$7=C279,1,0)</f>
        <v>0</v>
      </c>
      <c r="P279" s="165"/>
      <c r="Q279" s="165"/>
      <c r="R279" s="165"/>
      <c r="S279" s="165"/>
      <c r="T279" s="165"/>
      <c r="U279" s="165"/>
      <c r="V279" s="165"/>
      <c r="W279" s="165"/>
      <c r="X279" s="165"/>
      <c r="Y279" s="165"/>
      <c r="Z279" s="165"/>
      <c r="AA279" s="165"/>
      <c r="AB279" s="165"/>
      <c r="AC279" s="165"/>
      <c r="AD279" s="165"/>
      <c r="AE279" s="165"/>
      <c r="AF279" s="165"/>
      <c r="AG279" s="165"/>
    </row>
    <row r="280" spans="1:33" s="164" customFormat="1" ht="18.75">
      <c r="A280" s="181"/>
      <c r="B280" s="194" t="s">
        <v>321</v>
      </c>
      <c r="C280" s="193">
        <v>7302</v>
      </c>
      <c r="D280" s="162"/>
      <c r="E280" s="189">
        <f>+IF(+'Intragov-Payment-2017'!N$7=C280,1,0)</f>
        <v>0</v>
      </c>
      <c r="P280" s="165"/>
      <c r="Q280" s="165"/>
      <c r="R280" s="165"/>
      <c r="S280" s="165"/>
      <c r="T280" s="165"/>
      <c r="U280" s="165"/>
      <c r="V280" s="165"/>
      <c r="W280" s="165"/>
      <c r="X280" s="165"/>
      <c r="Y280" s="165"/>
      <c r="Z280" s="165"/>
      <c r="AA280" s="165"/>
      <c r="AB280" s="165"/>
      <c r="AC280" s="165"/>
      <c r="AD280" s="165"/>
      <c r="AE280" s="165"/>
      <c r="AF280" s="165"/>
      <c r="AG280" s="165"/>
    </row>
    <row r="281" spans="1:33" s="164" customFormat="1" ht="18.75">
      <c r="A281" s="181"/>
      <c r="B281" s="194" t="s">
        <v>322</v>
      </c>
      <c r="C281" s="193">
        <v>7303</v>
      </c>
      <c r="D281" s="162"/>
      <c r="E281" s="189">
        <f>+IF(+'Intragov-Payment-2017'!N$7=C281,1,0)</f>
        <v>0</v>
      </c>
      <c r="P281" s="165"/>
      <c r="Q281" s="165"/>
      <c r="R281" s="165"/>
      <c r="S281" s="165"/>
      <c r="T281" s="165"/>
      <c r="U281" s="165"/>
      <c r="V281" s="165"/>
      <c r="W281" s="165"/>
      <c r="X281" s="165"/>
      <c r="Y281" s="165"/>
      <c r="Z281" s="165"/>
      <c r="AA281" s="165"/>
      <c r="AB281" s="165"/>
      <c r="AC281" s="165"/>
      <c r="AD281" s="165"/>
      <c r="AE281" s="165"/>
      <c r="AF281" s="165"/>
      <c r="AG281" s="165"/>
    </row>
    <row r="282" spans="1:33" s="164" customFormat="1" ht="18.75">
      <c r="A282" s="181"/>
      <c r="B282" s="194" t="s">
        <v>323</v>
      </c>
      <c r="C282" s="193">
        <v>7304</v>
      </c>
      <c r="D282" s="162"/>
      <c r="E282" s="189">
        <f>+IF(+'Intragov-Payment-2017'!N$7=C282,1,0)</f>
        <v>0</v>
      </c>
      <c r="P282" s="165"/>
      <c r="Q282" s="165"/>
      <c r="R282" s="165"/>
      <c r="S282" s="165"/>
      <c r="T282" s="165"/>
      <c r="U282" s="165"/>
      <c r="V282" s="165"/>
      <c r="W282" s="165"/>
      <c r="X282" s="165"/>
      <c r="Y282" s="165"/>
      <c r="Z282" s="165"/>
      <c r="AA282" s="165"/>
      <c r="AB282" s="165"/>
      <c r="AC282" s="165"/>
      <c r="AD282" s="165"/>
      <c r="AE282" s="165"/>
      <c r="AF282" s="165"/>
      <c r="AG282" s="165"/>
    </row>
    <row r="283" spans="1:33" s="164" customFormat="1" ht="18.75">
      <c r="A283" s="181"/>
      <c r="B283" s="194" t="s">
        <v>324</v>
      </c>
      <c r="C283" s="193">
        <v>7305</v>
      </c>
      <c r="D283" s="162"/>
      <c r="E283" s="189">
        <f>+IF(+'Intragov-Payment-2017'!N$7=C283,1,0)</f>
        <v>0</v>
      </c>
      <c r="P283" s="165"/>
      <c r="Q283" s="165"/>
      <c r="R283" s="165"/>
      <c r="S283" s="165"/>
      <c r="T283" s="165"/>
      <c r="U283" s="165"/>
      <c r="V283" s="165"/>
      <c r="W283" s="165"/>
      <c r="X283" s="165"/>
      <c r="Y283" s="165"/>
      <c r="Z283" s="165"/>
      <c r="AA283" s="165"/>
      <c r="AB283" s="165"/>
      <c r="AC283" s="165"/>
      <c r="AD283" s="165"/>
      <c r="AE283" s="165"/>
      <c r="AF283" s="165"/>
      <c r="AG283" s="165"/>
    </row>
    <row r="284" spans="1:33" s="164" customFormat="1" ht="18.75">
      <c r="A284" s="181"/>
      <c r="B284" s="194" t="s">
        <v>325</v>
      </c>
      <c r="C284" s="193">
        <v>7306</v>
      </c>
      <c r="D284" s="162"/>
      <c r="E284" s="189">
        <f>+IF(+'Intragov-Payment-2017'!N$7=C284,1,0)</f>
        <v>0</v>
      </c>
      <c r="P284" s="165"/>
      <c r="Q284" s="165"/>
      <c r="R284" s="165"/>
      <c r="S284" s="165"/>
      <c r="T284" s="165"/>
      <c r="U284" s="165"/>
      <c r="V284" s="165"/>
      <c r="W284" s="165"/>
      <c r="X284" s="165"/>
      <c r="Y284" s="165"/>
      <c r="Z284" s="165"/>
      <c r="AA284" s="165"/>
      <c r="AB284" s="165"/>
      <c r="AC284" s="165"/>
      <c r="AD284" s="165"/>
      <c r="AE284" s="165"/>
      <c r="AF284" s="165"/>
      <c r="AG284" s="165"/>
    </row>
    <row r="285" spans="1:33" s="164" customFormat="1" ht="18.75">
      <c r="A285" s="181"/>
      <c r="B285" s="194" t="s">
        <v>326</v>
      </c>
      <c r="C285" s="193">
        <v>7307</v>
      </c>
      <c r="D285" s="162"/>
      <c r="E285" s="189">
        <f>+IF(+'Intragov-Payment-2017'!N$7=C285,1,0)</f>
        <v>0</v>
      </c>
      <c r="P285" s="165"/>
      <c r="Q285" s="165"/>
      <c r="R285" s="165"/>
      <c r="S285" s="165"/>
      <c r="T285" s="165"/>
      <c r="U285" s="165"/>
      <c r="V285" s="165"/>
      <c r="W285" s="165"/>
      <c r="X285" s="165"/>
      <c r="Y285" s="165"/>
      <c r="Z285" s="165"/>
      <c r="AA285" s="165"/>
      <c r="AB285" s="165"/>
      <c r="AC285" s="165"/>
      <c r="AD285" s="165"/>
      <c r="AE285" s="165"/>
      <c r="AF285" s="165"/>
      <c r="AG285" s="165"/>
    </row>
    <row r="286" spans="1:33" s="164" customFormat="1" ht="18.75">
      <c r="A286" s="181"/>
      <c r="B286" s="194" t="s">
        <v>327</v>
      </c>
      <c r="C286" s="193">
        <v>7308</v>
      </c>
      <c r="D286" s="162"/>
      <c r="E286" s="189">
        <f>+IF(+'Intragov-Payment-2017'!N$7=C286,1,0)</f>
        <v>0</v>
      </c>
      <c r="P286" s="165"/>
      <c r="Q286" s="165"/>
      <c r="R286" s="165"/>
      <c r="S286" s="165"/>
      <c r="T286" s="165"/>
      <c r="U286" s="165"/>
      <c r="V286" s="165"/>
      <c r="W286" s="165"/>
      <c r="X286" s="165"/>
      <c r="Y286" s="165"/>
      <c r="Z286" s="165"/>
      <c r="AA286" s="165"/>
      <c r="AB286" s="165"/>
      <c r="AC286" s="165"/>
      <c r="AD286" s="165"/>
      <c r="AE286" s="165"/>
      <c r="AF286" s="165"/>
      <c r="AG286" s="165"/>
    </row>
    <row r="287" spans="1:33" s="164" customFormat="1" ht="18.75">
      <c r="A287" s="181"/>
      <c r="B287" s="194" t="s">
        <v>328</v>
      </c>
      <c r="C287" s="193">
        <v>7309</v>
      </c>
      <c r="D287" s="162"/>
      <c r="E287" s="189">
        <f>+IF(+'Intragov-Payment-2017'!N$7=C287,1,0)</f>
        <v>0</v>
      </c>
      <c r="P287" s="165"/>
      <c r="Q287" s="165"/>
      <c r="R287" s="165"/>
      <c r="S287" s="165"/>
      <c r="T287" s="165"/>
      <c r="U287" s="165"/>
      <c r="V287" s="165"/>
      <c r="W287" s="165"/>
      <c r="X287" s="165"/>
      <c r="Y287" s="165"/>
      <c r="Z287" s="165"/>
      <c r="AA287" s="165"/>
      <c r="AB287" s="165"/>
      <c r="AC287" s="165"/>
      <c r="AD287" s="165"/>
      <c r="AE287" s="165"/>
      <c r="AF287" s="165"/>
      <c r="AG287" s="165"/>
    </row>
    <row r="288" spans="1:33" s="164" customFormat="1" ht="18.75">
      <c r="A288" s="181"/>
      <c r="B288" s="194" t="s">
        <v>329</v>
      </c>
      <c r="C288" s="193">
        <v>7310</v>
      </c>
      <c r="D288" s="162"/>
      <c r="E288" s="189">
        <f>+IF(+'Intragov-Payment-2017'!N$7=C288,1,0)</f>
        <v>0</v>
      </c>
      <c r="P288" s="165"/>
      <c r="Q288" s="165"/>
      <c r="R288" s="165"/>
      <c r="S288" s="165"/>
      <c r="T288" s="165"/>
      <c r="U288" s="165"/>
      <c r="V288" s="165"/>
      <c r="W288" s="165"/>
      <c r="X288" s="165"/>
      <c r="Y288" s="165"/>
      <c r="Z288" s="165"/>
      <c r="AA288" s="165"/>
      <c r="AB288" s="165"/>
      <c r="AC288" s="165"/>
      <c r="AD288" s="165"/>
      <c r="AE288" s="165"/>
      <c r="AF288" s="165"/>
      <c r="AG288" s="165"/>
    </row>
    <row r="289" spans="1:33" s="164" customFormat="1" ht="18.75">
      <c r="A289" s="181"/>
      <c r="B289" s="194" t="s">
        <v>330</v>
      </c>
      <c r="C289" s="193">
        <v>7311</v>
      </c>
      <c r="D289" s="162"/>
      <c r="E289" s="189">
        <f>+IF(+'Intragov-Payment-2017'!N$7=C289,1,0)</f>
        <v>0</v>
      </c>
      <c r="P289" s="165"/>
      <c r="Q289" s="165"/>
      <c r="R289" s="165"/>
      <c r="S289" s="165"/>
      <c r="T289" s="165"/>
      <c r="U289" s="165"/>
      <c r="V289" s="165"/>
      <c r="W289" s="165"/>
      <c r="X289" s="165"/>
      <c r="Y289" s="165"/>
      <c r="Z289" s="165"/>
      <c r="AA289" s="165"/>
      <c r="AB289" s="165"/>
      <c r="AC289" s="165"/>
      <c r="AD289" s="165"/>
      <c r="AE289" s="165"/>
      <c r="AF289" s="165"/>
      <c r="AG289" s="165"/>
    </row>
    <row r="290" spans="1:33" s="164" customFormat="1" ht="18.75">
      <c r="A290" s="181"/>
      <c r="B290" s="194" t="s">
        <v>331</v>
      </c>
      <c r="C290" s="193">
        <v>7312</v>
      </c>
      <c r="D290" s="162"/>
      <c r="E290" s="189">
        <f>+IF(+'Intragov-Payment-2017'!N$7=C290,1,0)</f>
        <v>0</v>
      </c>
      <c r="P290" s="165"/>
      <c r="Q290" s="165"/>
      <c r="R290" s="165"/>
      <c r="S290" s="165"/>
      <c r="T290" s="165"/>
      <c r="U290" s="165"/>
      <c r="V290" s="165"/>
      <c r="W290" s="165"/>
      <c r="X290" s="165"/>
      <c r="Y290" s="165"/>
      <c r="Z290" s="165"/>
      <c r="AA290" s="165"/>
      <c r="AB290" s="165"/>
      <c r="AC290" s="165"/>
      <c r="AD290" s="165"/>
      <c r="AE290" s="165"/>
      <c r="AF290" s="165"/>
      <c r="AG290" s="165"/>
    </row>
    <row r="291" spans="1:33" s="164" customFormat="1" ht="18.75">
      <c r="A291" s="181"/>
      <c r="B291" s="194" t="s">
        <v>332</v>
      </c>
      <c r="C291" s="193">
        <v>7313</v>
      </c>
      <c r="D291" s="162"/>
      <c r="E291" s="189">
        <f>+IF(+'Intragov-Payment-2017'!N$7=C291,1,0)</f>
        <v>0</v>
      </c>
      <c r="P291" s="165"/>
      <c r="Q291" s="165"/>
      <c r="R291" s="165"/>
      <c r="S291" s="165"/>
      <c r="T291" s="165"/>
      <c r="U291" s="165"/>
      <c r="V291" s="165"/>
      <c r="W291" s="165"/>
      <c r="X291" s="165"/>
      <c r="Y291" s="165"/>
      <c r="Z291" s="165"/>
      <c r="AA291" s="165"/>
      <c r="AB291" s="165"/>
      <c r="AC291" s="165"/>
      <c r="AD291" s="165"/>
      <c r="AE291" s="165"/>
      <c r="AF291" s="165"/>
      <c r="AG291" s="165"/>
    </row>
    <row r="292" spans="1:33" s="164" customFormat="1" ht="18.75">
      <c r="A292" s="181"/>
      <c r="B292" s="194" t="s">
        <v>333</v>
      </c>
      <c r="C292" s="193">
        <v>7314</v>
      </c>
      <c r="D292" s="162"/>
      <c r="E292" s="189">
        <f>+IF(+'Intragov-Payment-2017'!N$7=C292,1,0)</f>
        <v>0</v>
      </c>
      <c r="P292" s="165"/>
      <c r="Q292" s="165"/>
      <c r="R292" s="165"/>
      <c r="S292" s="165"/>
      <c r="T292" s="165"/>
      <c r="U292" s="165"/>
      <c r="V292" s="165"/>
      <c r="W292" s="165"/>
      <c r="X292" s="165"/>
      <c r="Y292" s="165"/>
      <c r="Z292" s="165"/>
      <c r="AA292" s="165"/>
      <c r="AB292" s="165"/>
      <c r="AC292" s="165"/>
      <c r="AD292" s="165"/>
      <c r="AE292" s="165"/>
      <c r="AF292" s="165"/>
      <c r="AG292" s="165"/>
    </row>
    <row r="293" spans="1:33" s="164" customFormat="1" ht="18.75">
      <c r="A293" s="181"/>
      <c r="B293" s="194" t="s">
        <v>334</v>
      </c>
      <c r="C293" s="193">
        <v>7315</v>
      </c>
      <c r="D293" s="162"/>
      <c r="E293" s="189">
        <f>+IF(+'Intragov-Payment-2017'!N$7=C293,1,0)</f>
        <v>0</v>
      </c>
      <c r="P293" s="165"/>
      <c r="Q293" s="165"/>
      <c r="R293" s="165"/>
      <c r="S293" s="165"/>
      <c r="T293" s="165"/>
      <c r="U293" s="165"/>
      <c r="V293" s="165"/>
      <c r="W293" s="165"/>
      <c r="X293" s="165"/>
      <c r="Y293" s="165"/>
      <c r="Z293" s="165"/>
      <c r="AA293" s="165"/>
      <c r="AB293" s="165"/>
      <c r="AC293" s="165"/>
      <c r="AD293" s="165"/>
      <c r="AE293" s="165"/>
      <c r="AF293" s="165"/>
      <c r="AG293" s="165"/>
    </row>
    <row r="294" spans="1:33" s="164" customFormat="1" ht="18.75">
      <c r="A294" s="181"/>
      <c r="B294" s="194" t="s">
        <v>335</v>
      </c>
      <c r="C294" s="193">
        <v>7316</v>
      </c>
      <c r="D294" s="162"/>
      <c r="E294" s="189">
        <f>+IF(+'Intragov-Payment-2017'!N$7=C294,1,0)</f>
        <v>0</v>
      </c>
      <c r="P294" s="165"/>
      <c r="Q294" s="165"/>
      <c r="R294" s="165"/>
      <c r="S294" s="165"/>
      <c r="T294" s="165"/>
      <c r="U294" s="165"/>
      <c r="V294" s="165"/>
      <c r="W294" s="165"/>
      <c r="X294" s="165"/>
      <c r="Y294" s="165"/>
      <c r="Z294" s="165"/>
      <c r="AA294" s="165"/>
      <c r="AB294" s="165"/>
      <c r="AC294" s="165"/>
      <c r="AD294" s="165"/>
      <c r="AE294" s="165"/>
      <c r="AF294" s="165"/>
      <c r="AG294" s="165"/>
    </row>
    <row r="295" spans="1:33" s="164" customFormat="1" ht="18.75">
      <c r="A295" s="181"/>
      <c r="B295" s="194" t="s">
        <v>336</v>
      </c>
      <c r="C295" s="193">
        <v>7317</v>
      </c>
      <c r="D295" s="162"/>
      <c r="E295" s="189">
        <f>+IF(+'Intragov-Payment-2017'!N$7=C295,1,0)</f>
        <v>0</v>
      </c>
      <c r="P295" s="165"/>
      <c r="Q295" s="165"/>
      <c r="R295" s="165"/>
      <c r="S295" s="165"/>
      <c r="T295" s="165"/>
      <c r="U295" s="165"/>
      <c r="V295" s="165"/>
      <c r="W295" s="165"/>
      <c r="X295" s="165"/>
      <c r="Y295" s="165"/>
      <c r="Z295" s="165"/>
      <c r="AA295" s="165"/>
      <c r="AB295" s="165"/>
      <c r="AC295" s="165"/>
      <c r="AD295" s="165"/>
      <c r="AE295" s="165"/>
      <c r="AF295" s="165"/>
      <c r="AG295" s="165"/>
    </row>
    <row r="296" spans="1:33" s="164" customFormat="1" ht="18.75">
      <c r="A296" s="181"/>
      <c r="B296" s="194" t="s">
        <v>337</v>
      </c>
      <c r="C296" s="193">
        <v>7318</v>
      </c>
      <c r="D296" s="162"/>
      <c r="E296" s="189">
        <f>+IF(+'Intragov-Payment-2017'!N$7=C296,1,0)</f>
        <v>0</v>
      </c>
      <c r="P296" s="165"/>
      <c r="Q296" s="165"/>
      <c r="R296" s="165"/>
      <c r="S296" s="165"/>
      <c r="T296" s="165"/>
      <c r="U296" s="165"/>
      <c r="V296" s="165"/>
      <c r="W296" s="165"/>
      <c r="X296" s="165"/>
      <c r="Y296" s="165"/>
      <c r="Z296" s="165"/>
      <c r="AA296" s="165"/>
      <c r="AB296" s="165"/>
      <c r="AC296" s="165"/>
      <c r="AD296" s="165"/>
      <c r="AE296" s="165"/>
      <c r="AF296" s="165"/>
      <c r="AG296" s="165"/>
    </row>
    <row r="297" spans="1:33" s="164" customFormat="1" ht="18.75">
      <c r="A297" s="181"/>
      <c r="B297" s="194" t="s">
        <v>338</v>
      </c>
      <c r="C297" s="193">
        <v>7319</v>
      </c>
      <c r="D297" s="162"/>
      <c r="E297" s="189">
        <f>+IF(+'Intragov-Payment-2017'!N$7=C297,1,0)</f>
        <v>0</v>
      </c>
      <c r="P297" s="165"/>
      <c r="Q297" s="165"/>
      <c r="R297" s="165"/>
      <c r="S297" s="165"/>
      <c r="T297" s="165"/>
      <c r="U297" s="165"/>
      <c r="V297" s="165"/>
      <c r="W297" s="165"/>
      <c r="X297" s="165"/>
      <c r="Y297" s="165"/>
      <c r="Z297" s="165"/>
      <c r="AA297" s="165"/>
      <c r="AB297" s="165"/>
      <c r="AC297" s="165"/>
      <c r="AD297" s="165"/>
      <c r="AE297" s="165"/>
      <c r="AF297" s="165"/>
      <c r="AG297" s="165"/>
    </row>
    <row r="298" spans="1:33" s="164" customFormat="1" ht="18.75">
      <c r="A298" s="181"/>
      <c r="B298" s="194" t="s">
        <v>339</v>
      </c>
      <c r="C298" s="193">
        <v>7320</v>
      </c>
      <c r="D298" s="162"/>
      <c r="E298" s="189">
        <f>+IF(+'Intragov-Payment-2017'!N$7=C298,1,0)</f>
        <v>0</v>
      </c>
      <c r="P298" s="165"/>
      <c r="Q298" s="165"/>
      <c r="R298" s="165"/>
      <c r="S298" s="165"/>
      <c r="T298" s="165"/>
      <c r="U298" s="165"/>
      <c r="V298" s="165"/>
      <c r="W298" s="165"/>
      <c r="X298" s="165"/>
      <c r="Y298" s="165"/>
      <c r="Z298" s="165"/>
      <c r="AA298" s="165"/>
      <c r="AB298" s="165"/>
      <c r="AC298" s="165"/>
      <c r="AD298" s="165"/>
      <c r="AE298" s="165"/>
      <c r="AF298" s="165"/>
      <c r="AG298" s="165"/>
    </row>
    <row r="299" spans="1:33" s="164" customFormat="1" ht="18.75">
      <c r="A299" s="181"/>
      <c r="B299" s="194" t="s">
        <v>340</v>
      </c>
      <c r="C299" s="193">
        <v>7321</v>
      </c>
      <c r="D299" s="162"/>
      <c r="E299" s="189">
        <f>+IF(+'Intragov-Payment-2017'!N$7=C299,1,0)</f>
        <v>0</v>
      </c>
      <c r="P299" s="165"/>
      <c r="Q299" s="165"/>
      <c r="R299" s="165"/>
      <c r="S299" s="165"/>
      <c r="T299" s="165"/>
      <c r="U299" s="165"/>
      <c r="V299" s="165"/>
      <c r="W299" s="165"/>
      <c r="X299" s="165"/>
      <c r="Y299" s="165"/>
      <c r="Z299" s="165"/>
      <c r="AA299" s="165"/>
      <c r="AB299" s="165"/>
      <c r="AC299" s="165"/>
      <c r="AD299" s="165"/>
      <c r="AE299" s="165"/>
      <c r="AF299" s="165"/>
      <c r="AG299" s="165"/>
    </row>
    <row r="300" spans="1:33" s="164" customFormat="1" ht="19.5" thickBot="1">
      <c r="A300" s="181"/>
      <c r="B300" s="195" t="s">
        <v>341</v>
      </c>
      <c r="C300" s="196">
        <v>7322</v>
      </c>
      <c r="D300" s="162"/>
      <c r="E300" s="197">
        <f>+IF(+'Intragov-Payment-2017'!N$7=C300,1,0)</f>
        <v>0</v>
      </c>
      <c r="P300" s="165"/>
      <c r="Q300" s="165"/>
      <c r="R300" s="165"/>
      <c r="S300" s="165"/>
      <c r="T300" s="165"/>
      <c r="U300" s="165"/>
      <c r="V300" s="165"/>
      <c r="W300" s="165"/>
      <c r="X300" s="165"/>
      <c r="Y300" s="165"/>
      <c r="Z300" s="165"/>
      <c r="AA300" s="165"/>
      <c r="AB300" s="165"/>
      <c r="AC300" s="165"/>
      <c r="AD300" s="165"/>
      <c r="AE300" s="165"/>
      <c r="AF300" s="165"/>
      <c r="AG300" s="165"/>
    </row>
    <row r="301" spans="1:33" s="164" customFormat="1" ht="9" customHeight="1" thickBot="1">
      <c r="A301" s="198"/>
      <c r="B301" s="178"/>
      <c r="C301" s="199"/>
      <c r="D301" s="162"/>
      <c r="E301" s="163"/>
      <c r="P301" s="165"/>
      <c r="Q301" s="165"/>
      <c r="R301" s="165"/>
      <c r="S301" s="165"/>
      <c r="T301" s="165"/>
      <c r="U301" s="165"/>
      <c r="V301" s="165"/>
      <c r="W301" s="165"/>
      <c r="X301" s="165"/>
      <c r="Y301" s="165"/>
      <c r="Z301" s="165"/>
      <c r="AA301" s="165"/>
      <c r="AB301" s="165"/>
      <c r="AC301" s="165"/>
      <c r="AD301" s="165"/>
      <c r="AE301" s="165"/>
      <c r="AF301" s="165"/>
      <c r="AG301" s="165"/>
    </row>
    <row r="302" spans="1:33" s="164" customFormat="1" ht="18.75">
      <c r="A302" s="181"/>
      <c r="B302" s="182" t="s">
        <v>342</v>
      </c>
      <c r="C302" s="183" t="s">
        <v>343</v>
      </c>
      <c r="D302" s="162"/>
      <c r="E302" s="163"/>
      <c r="P302" s="165"/>
      <c r="Q302" s="165"/>
      <c r="R302" s="165"/>
      <c r="S302" s="165"/>
      <c r="T302" s="165"/>
      <c r="U302" s="165"/>
      <c r="V302" s="165"/>
      <c r="W302" s="165"/>
      <c r="X302" s="165"/>
      <c r="Y302" s="165"/>
      <c r="Z302" s="165"/>
      <c r="AA302" s="165"/>
      <c r="AB302" s="165"/>
      <c r="AC302" s="165"/>
      <c r="AD302" s="165"/>
      <c r="AE302" s="165"/>
      <c r="AF302" s="165"/>
      <c r="AG302" s="165"/>
    </row>
    <row r="303" spans="1:33" s="164" customFormat="1" ht="18.75">
      <c r="A303" s="181"/>
      <c r="B303" s="202" t="s">
        <v>344</v>
      </c>
      <c r="C303" s="203">
        <v>7401</v>
      </c>
      <c r="D303" s="162"/>
      <c r="E303" s="186">
        <f>+IF(+'Intragov-Payment-2017'!N$7=C303,1,0)</f>
        <v>0</v>
      </c>
      <c r="P303" s="165"/>
      <c r="Q303" s="165"/>
      <c r="R303" s="165"/>
      <c r="S303" s="165"/>
      <c r="T303" s="165"/>
      <c r="U303" s="165"/>
      <c r="V303" s="165"/>
      <c r="W303" s="165"/>
      <c r="X303" s="165"/>
      <c r="Y303" s="165"/>
      <c r="Z303" s="165"/>
      <c r="AA303" s="165"/>
      <c r="AB303" s="165"/>
      <c r="AC303" s="165"/>
      <c r="AD303" s="165"/>
      <c r="AE303" s="165"/>
      <c r="AF303" s="165"/>
      <c r="AG303" s="165"/>
    </row>
    <row r="304" spans="1:33" s="164" customFormat="1" ht="18.75">
      <c r="A304" s="181"/>
      <c r="B304" s="194" t="s">
        <v>345</v>
      </c>
      <c r="C304" s="193">
        <v>7402</v>
      </c>
      <c r="D304" s="162"/>
      <c r="E304" s="189">
        <f>+IF(+'Intragov-Payment-2017'!N$7=C304,1,0)</f>
        <v>0</v>
      </c>
      <c r="P304" s="165"/>
      <c r="Q304" s="165"/>
      <c r="R304" s="165"/>
      <c r="S304" s="165"/>
      <c r="T304" s="165"/>
      <c r="U304" s="165"/>
      <c r="V304" s="165"/>
      <c r="W304" s="165"/>
      <c r="X304" s="165"/>
      <c r="Y304" s="165"/>
      <c r="Z304" s="165"/>
      <c r="AA304" s="165"/>
      <c r="AB304" s="165"/>
      <c r="AC304" s="165"/>
      <c r="AD304" s="165"/>
      <c r="AE304" s="165"/>
      <c r="AF304" s="165"/>
      <c r="AG304" s="165"/>
    </row>
    <row r="305" spans="1:33" s="164" customFormat="1" ht="18.75">
      <c r="A305" s="181"/>
      <c r="B305" s="194" t="s">
        <v>346</v>
      </c>
      <c r="C305" s="193">
        <v>7403</v>
      </c>
      <c r="D305" s="162"/>
      <c r="E305" s="189">
        <f>+IF(+'Intragov-Payment-2017'!N$7=C305,1,0)</f>
        <v>0</v>
      </c>
      <c r="P305" s="165"/>
      <c r="Q305" s="165"/>
      <c r="R305" s="165"/>
      <c r="S305" s="165"/>
      <c r="T305" s="165"/>
      <c r="U305" s="165"/>
      <c r="V305" s="165"/>
      <c r="W305" s="165"/>
      <c r="X305" s="165"/>
      <c r="Y305" s="165"/>
      <c r="Z305" s="165"/>
      <c r="AA305" s="165"/>
      <c r="AB305" s="165"/>
      <c r="AC305" s="165"/>
      <c r="AD305" s="165"/>
      <c r="AE305" s="165"/>
      <c r="AF305" s="165"/>
      <c r="AG305" s="165"/>
    </row>
    <row r="306" spans="1:33" s="164" customFormat="1" ht="18.75">
      <c r="A306" s="181"/>
      <c r="B306" s="194" t="s">
        <v>347</v>
      </c>
      <c r="C306" s="193">
        <v>7404</v>
      </c>
      <c r="D306" s="162"/>
      <c r="E306" s="189">
        <f>+IF(+'Intragov-Payment-2017'!N$7=C306,1,0)</f>
        <v>0</v>
      </c>
      <c r="P306" s="165"/>
      <c r="Q306" s="165"/>
      <c r="R306" s="165"/>
      <c r="S306" s="165"/>
      <c r="T306" s="165"/>
      <c r="U306" s="165"/>
      <c r="V306" s="165"/>
      <c r="W306" s="165"/>
      <c r="X306" s="165"/>
      <c r="Y306" s="165"/>
      <c r="Z306" s="165"/>
      <c r="AA306" s="165"/>
      <c r="AB306" s="165"/>
      <c r="AC306" s="165"/>
      <c r="AD306" s="165"/>
      <c r="AE306" s="165"/>
      <c r="AF306" s="165"/>
      <c r="AG306" s="165"/>
    </row>
    <row r="307" spans="1:33" s="164" customFormat="1" ht="18.75">
      <c r="A307" s="181"/>
      <c r="B307" s="194" t="s">
        <v>348</v>
      </c>
      <c r="C307" s="193">
        <v>7405</v>
      </c>
      <c r="D307" s="162"/>
      <c r="E307" s="189">
        <f>+IF(+'Intragov-Payment-2017'!N$7=C307,1,0)</f>
        <v>0</v>
      </c>
      <c r="P307" s="165"/>
      <c r="Q307" s="165"/>
      <c r="R307" s="165"/>
      <c r="S307" s="165"/>
      <c r="T307" s="165"/>
      <c r="U307" s="165"/>
      <c r="V307" s="165"/>
      <c r="W307" s="165"/>
      <c r="X307" s="165"/>
      <c r="Y307" s="165"/>
      <c r="Z307" s="165"/>
      <c r="AA307" s="165"/>
      <c r="AB307" s="165"/>
      <c r="AC307" s="165"/>
      <c r="AD307" s="165"/>
      <c r="AE307" s="165"/>
      <c r="AF307" s="165"/>
      <c r="AG307" s="165"/>
    </row>
    <row r="308" spans="1:33" s="164" customFormat="1" ht="18.75">
      <c r="A308" s="181"/>
      <c r="B308" s="194" t="s">
        <v>349</v>
      </c>
      <c r="C308" s="193">
        <v>7406</v>
      </c>
      <c r="D308" s="162"/>
      <c r="E308" s="189">
        <f>+IF(+'Intragov-Payment-2017'!N$7=C308,1,0)</f>
        <v>0</v>
      </c>
      <c r="P308" s="165"/>
      <c r="Q308" s="165"/>
      <c r="R308" s="165"/>
      <c r="S308" s="165"/>
      <c r="T308" s="165"/>
      <c r="U308" s="165"/>
      <c r="V308" s="165"/>
      <c r="W308" s="165"/>
      <c r="X308" s="165"/>
      <c r="Y308" s="165"/>
      <c r="Z308" s="165"/>
      <c r="AA308" s="165"/>
      <c r="AB308" s="165"/>
      <c r="AC308" s="165"/>
      <c r="AD308" s="165"/>
      <c r="AE308" s="165"/>
      <c r="AF308" s="165"/>
      <c r="AG308" s="165"/>
    </row>
    <row r="309" spans="1:33" s="164" customFormat="1" ht="18.75">
      <c r="A309" s="181"/>
      <c r="B309" s="194" t="s">
        <v>350</v>
      </c>
      <c r="C309" s="193">
        <v>7407</v>
      </c>
      <c r="D309" s="162"/>
      <c r="E309" s="189">
        <f>+IF(+'Intragov-Payment-2017'!N$7=C309,1,0)</f>
        <v>0</v>
      </c>
      <c r="P309" s="165"/>
      <c r="Q309" s="165"/>
      <c r="R309" s="165"/>
      <c r="S309" s="165"/>
      <c r="T309" s="165"/>
      <c r="U309" s="165"/>
      <c r="V309" s="165"/>
      <c r="W309" s="165"/>
      <c r="X309" s="165"/>
      <c r="Y309" s="165"/>
      <c r="Z309" s="165"/>
      <c r="AA309" s="165"/>
      <c r="AB309" s="165"/>
      <c r="AC309" s="165"/>
      <c r="AD309" s="165"/>
      <c r="AE309" s="165"/>
      <c r="AF309" s="165"/>
      <c r="AG309" s="165"/>
    </row>
    <row r="310" spans="1:33" s="164" customFormat="1" ht="18.75">
      <c r="A310" s="181"/>
      <c r="B310" s="194" t="s">
        <v>351</v>
      </c>
      <c r="C310" s="193">
        <v>7408</v>
      </c>
      <c r="D310" s="162"/>
      <c r="E310" s="189">
        <f>+IF(+'Intragov-Payment-2017'!N$7=C310,1,0)</f>
        <v>0</v>
      </c>
      <c r="P310" s="165"/>
      <c r="Q310" s="165"/>
      <c r="R310" s="165"/>
      <c r="S310" s="165"/>
      <c r="T310" s="165"/>
      <c r="U310" s="165"/>
      <c r="V310" s="165"/>
      <c r="W310" s="165"/>
      <c r="X310" s="165"/>
      <c r="Y310" s="165"/>
      <c r="Z310" s="165"/>
      <c r="AA310" s="165"/>
      <c r="AB310" s="165"/>
      <c r="AC310" s="165"/>
      <c r="AD310" s="165"/>
      <c r="AE310" s="165"/>
      <c r="AF310" s="165"/>
      <c r="AG310" s="165"/>
    </row>
    <row r="311" spans="1:33" s="164" customFormat="1" ht="18.75">
      <c r="A311" s="181"/>
      <c r="B311" s="194" t="s">
        <v>352</v>
      </c>
      <c r="C311" s="193">
        <v>7409</v>
      </c>
      <c r="D311" s="162"/>
      <c r="E311" s="189">
        <f>+IF(+'Intragov-Payment-2017'!N$7=C311,1,0)</f>
        <v>0</v>
      </c>
      <c r="P311" s="165"/>
      <c r="Q311" s="165"/>
      <c r="R311" s="165"/>
      <c r="S311" s="165"/>
      <c r="T311" s="165"/>
      <c r="U311" s="165"/>
      <c r="V311" s="165"/>
      <c r="W311" s="165"/>
      <c r="X311" s="165"/>
      <c r="Y311" s="165"/>
      <c r="Z311" s="165"/>
      <c r="AA311" s="165"/>
      <c r="AB311" s="165"/>
      <c r="AC311" s="165"/>
      <c r="AD311" s="165"/>
      <c r="AE311" s="165"/>
      <c r="AF311" s="165"/>
      <c r="AG311" s="165"/>
    </row>
    <row r="312" spans="1:33" s="164" customFormat="1" ht="19.5">
      <c r="A312" s="181"/>
      <c r="B312" s="200" t="s">
        <v>353</v>
      </c>
      <c r="C312" s="193">
        <v>7410</v>
      </c>
      <c r="D312" s="162"/>
      <c r="E312" s="189">
        <f>+IF(+'Intragov-Payment-2017'!N$7=C312,1,0)</f>
        <v>0</v>
      </c>
      <c r="P312" s="165"/>
      <c r="Q312" s="165"/>
      <c r="R312" s="165"/>
      <c r="S312" s="165"/>
      <c r="T312" s="165"/>
      <c r="U312" s="165"/>
      <c r="V312" s="165"/>
      <c r="W312" s="165"/>
      <c r="X312" s="165"/>
      <c r="Y312" s="165"/>
      <c r="Z312" s="165"/>
      <c r="AA312" s="165"/>
      <c r="AB312" s="165"/>
      <c r="AC312" s="165"/>
      <c r="AD312" s="165"/>
      <c r="AE312" s="165"/>
      <c r="AF312" s="165"/>
      <c r="AG312" s="165"/>
    </row>
    <row r="313" spans="1:33" s="164" customFormat="1" ht="19.5" thickBot="1">
      <c r="A313" s="181"/>
      <c r="B313" s="195" t="s">
        <v>354</v>
      </c>
      <c r="C313" s="196">
        <v>7411</v>
      </c>
      <c r="D313" s="162"/>
      <c r="E313" s="197">
        <f>+IF(+'Intragov-Payment-2017'!N$7=C313,1,0)</f>
        <v>0</v>
      </c>
      <c r="P313" s="165"/>
      <c r="Q313" s="165"/>
      <c r="R313" s="165"/>
      <c r="S313" s="165"/>
      <c r="T313" s="165"/>
      <c r="U313" s="165"/>
      <c r="V313" s="165"/>
      <c r="W313" s="165"/>
      <c r="X313" s="165"/>
      <c r="Y313" s="165"/>
      <c r="Z313" s="165"/>
      <c r="AA313" s="165"/>
      <c r="AB313" s="165"/>
      <c r="AC313" s="165"/>
      <c r="AD313" s="165"/>
      <c r="AE313" s="165"/>
      <c r="AF313" s="165"/>
      <c r="AG313" s="165"/>
    </row>
    <row r="314" spans="1:33" s="164" customFormat="1" ht="9" customHeight="1" thickBot="1">
      <c r="A314" s="198"/>
      <c r="B314" s="178"/>
      <c r="C314" s="199"/>
      <c r="D314" s="162"/>
      <c r="E314" s="163"/>
      <c r="P314" s="165"/>
      <c r="Q314" s="165"/>
      <c r="R314" s="165"/>
      <c r="S314" s="165"/>
      <c r="T314" s="165"/>
      <c r="U314" s="165"/>
      <c r="V314" s="165"/>
      <c r="W314" s="165"/>
      <c r="X314" s="165"/>
      <c r="Y314" s="165"/>
      <c r="Z314" s="165"/>
      <c r="AA314" s="165"/>
      <c r="AB314" s="165"/>
      <c r="AC314" s="165"/>
      <c r="AD314" s="165"/>
      <c r="AE314" s="165"/>
      <c r="AF314" s="165"/>
      <c r="AG314" s="165"/>
    </row>
    <row r="315" spans="1:33" s="164" customFormat="1" ht="18.75">
      <c r="A315" s="181"/>
      <c r="B315" s="182" t="s">
        <v>355</v>
      </c>
      <c r="C315" s="183" t="s">
        <v>356</v>
      </c>
      <c r="D315" s="162"/>
      <c r="E315" s="163"/>
      <c r="P315" s="165"/>
      <c r="Q315" s="165"/>
      <c r="R315" s="165"/>
      <c r="S315" s="165"/>
      <c r="T315" s="165"/>
      <c r="U315" s="165"/>
      <c r="V315" s="165"/>
      <c r="W315" s="165"/>
      <c r="X315" s="165"/>
      <c r="Y315" s="165"/>
      <c r="Z315" s="165"/>
      <c r="AA315" s="165"/>
      <c r="AB315" s="165"/>
      <c r="AC315" s="165"/>
      <c r="AD315" s="165"/>
      <c r="AE315" s="165"/>
      <c r="AF315" s="165"/>
      <c r="AG315" s="165"/>
    </row>
    <row r="316" spans="1:33" s="164" customFormat="1" ht="18.75">
      <c r="A316" s="181"/>
      <c r="B316" s="202" t="s">
        <v>357</v>
      </c>
      <c r="C316" s="203">
        <v>7501</v>
      </c>
      <c r="D316" s="162"/>
      <c r="E316" s="186">
        <f>+IF(+'Intragov-Payment-2017'!N$7=C316,1,0)</f>
        <v>0</v>
      </c>
      <c r="P316" s="165"/>
      <c r="Q316" s="165"/>
      <c r="R316" s="165"/>
      <c r="S316" s="165"/>
      <c r="T316" s="165"/>
      <c r="U316" s="165"/>
      <c r="V316" s="165"/>
      <c r="W316" s="165"/>
      <c r="X316" s="165"/>
      <c r="Y316" s="165"/>
      <c r="Z316" s="165"/>
      <c r="AA316" s="165"/>
      <c r="AB316" s="165"/>
      <c r="AC316" s="165"/>
      <c r="AD316" s="165"/>
      <c r="AE316" s="165"/>
      <c r="AF316" s="165"/>
      <c r="AG316" s="165"/>
    </row>
    <row r="317" spans="1:33" s="164" customFormat="1" ht="18.75">
      <c r="A317" s="181"/>
      <c r="B317" s="194" t="s">
        <v>358</v>
      </c>
      <c r="C317" s="193">
        <v>7502</v>
      </c>
      <c r="D317" s="162"/>
      <c r="E317" s="189">
        <f>+IF(+'Intragov-Payment-2017'!N$7=C317,1,0)</f>
        <v>0</v>
      </c>
      <c r="P317" s="165"/>
      <c r="Q317" s="165"/>
      <c r="R317" s="165"/>
      <c r="S317" s="165"/>
      <c r="T317" s="165"/>
      <c r="U317" s="165"/>
      <c r="V317" s="165"/>
      <c r="W317" s="165"/>
      <c r="X317" s="165"/>
      <c r="Y317" s="165"/>
      <c r="Z317" s="165"/>
      <c r="AA317" s="165"/>
      <c r="AB317" s="165"/>
      <c r="AC317" s="165"/>
      <c r="AD317" s="165"/>
      <c r="AE317" s="165"/>
      <c r="AF317" s="165"/>
      <c r="AG317" s="165"/>
    </row>
    <row r="318" spans="1:33" s="164" customFormat="1" ht="18.75">
      <c r="A318" s="181"/>
      <c r="B318" s="194" t="s">
        <v>359</v>
      </c>
      <c r="C318" s="193">
        <v>7503</v>
      </c>
      <c r="D318" s="162"/>
      <c r="E318" s="189">
        <f>+IF(+'Intragov-Payment-2017'!N$7=C318,1,0)</f>
        <v>0</v>
      </c>
      <c r="P318" s="165"/>
      <c r="Q318" s="165"/>
      <c r="R318" s="165"/>
      <c r="S318" s="165"/>
      <c r="T318" s="165"/>
      <c r="U318" s="165"/>
      <c r="V318" s="165"/>
      <c r="W318" s="165"/>
      <c r="X318" s="165"/>
      <c r="Y318" s="165"/>
      <c r="Z318" s="165"/>
      <c r="AA318" s="165"/>
      <c r="AB318" s="165"/>
      <c r="AC318" s="165"/>
      <c r="AD318" s="165"/>
      <c r="AE318" s="165"/>
      <c r="AF318" s="165"/>
      <c r="AG318" s="165"/>
    </row>
    <row r="319" spans="1:33" s="164" customFormat="1" ht="18.75">
      <c r="A319" s="181"/>
      <c r="B319" s="194" t="s">
        <v>360</v>
      </c>
      <c r="C319" s="193">
        <v>7504</v>
      </c>
      <c r="D319" s="162"/>
      <c r="E319" s="189">
        <f>+IF(+'Intragov-Payment-2017'!N$7=C319,1,0)</f>
        <v>0</v>
      </c>
      <c r="P319" s="165"/>
      <c r="Q319" s="165"/>
      <c r="R319" s="165"/>
      <c r="S319" s="165"/>
      <c r="T319" s="165"/>
      <c r="U319" s="165"/>
      <c r="V319" s="165"/>
      <c r="W319" s="165"/>
      <c r="X319" s="165"/>
      <c r="Y319" s="165"/>
      <c r="Z319" s="165"/>
      <c r="AA319" s="165"/>
      <c r="AB319" s="165"/>
      <c r="AC319" s="165"/>
      <c r="AD319" s="165"/>
      <c r="AE319" s="165"/>
      <c r="AF319" s="165"/>
      <c r="AG319" s="165"/>
    </row>
    <row r="320" spans="1:33" s="164" customFormat="1" ht="20.25" thickBot="1">
      <c r="A320" s="181"/>
      <c r="B320" s="214" t="s">
        <v>361</v>
      </c>
      <c r="C320" s="196">
        <v>7505</v>
      </c>
      <c r="D320" s="162"/>
      <c r="E320" s="197">
        <f>+IF(+'Intragov-Payment-2017'!N$7=C320,1,0)</f>
        <v>0</v>
      </c>
      <c r="P320" s="165"/>
      <c r="Q320" s="165"/>
      <c r="R320" s="165"/>
      <c r="S320" s="165"/>
      <c r="T320" s="165"/>
      <c r="U320" s="165"/>
      <c r="V320" s="165"/>
      <c r="W320" s="165"/>
      <c r="X320" s="165"/>
      <c r="Y320" s="165"/>
      <c r="Z320" s="165"/>
      <c r="AA320" s="165"/>
      <c r="AB320" s="165"/>
      <c r="AC320" s="165"/>
      <c r="AD320" s="165"/>
      <c r="AE320" s="165"/>
      <c r="AF320" s="165"/>
      <c r="AG320" s="165"/>
    </row>
    <row r="321" spans="1:33" s="164" customFormat="1" ht="9" customHeight="1" thickBot="1">
      <c r="A321" s="198"/>
      <c r="B321" s="216"/>
      <c r="C321" s="199"/>
      <c r="D321" s="162"/>
      <c r="E321" s="163"/>
      <c r="P321" s="165"/>
      <c r="Q321" s="165"/>
      <c r="R321" s="165"/>
      <c r="S321" s="165"/>
      <c r="T321" s="165"/>
      <c r="U321" s="165"/>
      <c r="V321" s="165"/>
      <c r="W321" s="165"/>
      <c r="X321" s="165"/>
      <c r="Y321" s="165"/>
      <c r="Z321" s="165"/>
      <c r="AA321" s="165"/>
      <c r="AB321" s="165"/>
      <c r="AC321" s="165"/>
      <c r="AD321" s="165"/>
      <c r="AE321" s="165"/>
      <c r="AF321" s="165"/>
      <c r="AG321" s="165"/>
    </row>
    <row r="322" spans="1:33" s="164" customFormat="1" ht="18.75">
      <c r="A322" s="181"/>
      <c r="B322" s="182" t="s">
        <v>362</v>
      </c>
      <c r="C322" s="183" t="s">
        <v>363</v>
      </c>
      <c r="D322" s="162"/>
      <c r="E322" s="163"/>
      <c r="P322" s="165"/>
      <c r="Q322" s="165"/>
      <c r="R322" s="165"/>
      <c r="S322" s="165"/>
      <c r="T322" s="165"/>
      <c r="U322" s="165"/>
      <c r="V322" s="165"/>
      <c r="W322" s="165"/>
      <c r="X322" s="165"/>
      <c r="Y322" s="165"/>
      <c r="Z322" s="165"/>
      <c r="AA322" s="165"/>
      <c r="AB322" s="165"/>
      <c r="AC322" s="165"/>
      <c r="AD322" s="165"/>
      <c r="AE322" s="165"/>
      <c r="AF322" s="165"/>
      <c r="AG322" s="165"/>
    </row>
    <row r="323" spans="1:33" s="164" customFormat="1" ht="18.75">
      <c r="A323" s="181"/>
      <c r="B323" s="202" t="s">
        <v>364</v>
      </c>
      <c r="C323" s="203">
        <v>7601</v>
      </c>
      <c r="D323" s="162"/>
      <c r="E323" s="186">
        <f>+IF(+'Intragov-Payment-2017'!N$7=C323,1,0)</f>
        <v>0</v>
      </c>
      <c r="P323" s="165"/>
      <c r="Q323" s="165"/>
      <c r="R323" s="165"/>
      <c r="S323" s="165"/>
      <c r="T323" s="165"/>
      <c r="U323" s="165"/>
      <c r="V323" s="165"/>
      <c r="W323" s="165"/>
      <c r="X323" s="165"/>
      <c r="Y323" s="165"/>
      <c r="Z323" s="165"/>
      <c r="AA323" s="165"/>
      <c r="AB323" s="165"/>
      <c r="AC323" s="165"/>
      <c r="AD323" s="165"/>
      <c r="AE323" s="165"/>
      <c r="AF323" s="165"/>
      <c r="AG323" s="165"/>
    </row>
    <row r="324" spans="1:33" s="164" customFormat="1" ht="18.75">
      <c r="A324" s="181"/>
      <c r="B324" s="194" t="s">
        <v>365</v>
      </c>
      <c r="C324" s="193">
        <v>7602</v>
      </c>
      <c r="D324" s="162"/>
      <c r="E324" s="189">
        <f>+IF(+'Intragov-Payment-2017'!N$7=C324,1,0)</f>
        <v>0</v>
      </c>
      <c r="P324" s="165"/>
      <c r="Q324" s="165"/>
      <c r="R324" s="165"/>
      <c r="S324" s="165"/>
      <c r="T324" s="165"/>
      <c r="U324" s="165"/>
      <c r="V324" s="165"/>
      <c r="W324" s="165"/>
      <c r="X324" s="165"/>
      <c r="Y324" s="165"/>
      <c r="Z324" s="165"/>
      <c r="AA324" s="165"/>
      <c r="AB324" s="165"/>
      <c r="AC324" s="165"/>
      <c r="AD324" s="165"/>
      <c r="AE324" s="165"/>
      <c r="AF324" s="165"/>
      <c r="AG324" s="165"/>
    </row>
    <row r="325" spans="1:33" s="164" customFormat="1" ht="18.75">
      <c r="A325" s="181"/>
      <c r="B325" s="194" t="s">
        <v>366</v>
      </c>
      <c r="C325" s="193">
        <v>7603</v>
      </c>
      <c r="D325" s="162"/>
      <c r="E325" s="189">
        <f>+IF(+'Intragov-Payment-2017'!N$7=C325,1,0)</f>
        <v>0</v>
      </c>
      <c r="P325" s="165"/>
      <c r="Q325" s="165"/>
      <c r="R325" s="165"/>
      <c r="S325" s="165"/>
      <c r="T325" s="165"/>
      <c r="U325" s="165"/>
      <c r="V325" s="165"/>
      <c r="W325" s="165"/>
      <c r="X325" s="165"/>
      <c r="Y325" s="165"/>
      <c r="Z325" s="165"/>
      <c r="AA325" s="165"/>
      <c r="AB325" s="165"/>
      <c r="AC325" s="165"/>
      <c r="AD325" s="165"/>
      <c r="AE325" s="165"/>
      <c r="AF325" s="165"/>
      <c r="AG325" s="165"/>
    </row>
    <row r="326" spans="1:33" s="164" customFormat="1" ht="18.75">
      <c r="A326" s="181"/>
      <c r="B326" s="194" t="s">
        <v>367</v>
      </c>
      <c r="C326" s="193">
        <v>7604</v>
      </c>
      <c r="D326" s="162"/>
      <c r="E326" s="189">
        <f>+IF(+'Intragov-Payment-2017'!N$7=C326,1,0)</f>
        <v>0</v>
      </c>
      <c r="P326" s="165"/>
      <c r="Q326" s="165"/>
      <c r="R326" s="165"/>
      <c r="S326" s="165"/>
      <c r="T326" s="165"/>
      <c r="U326" s="165"/>
      <c r="V326" s="165"/>
      <c r="W326" s="165"/>
      <c r="X326" s="165"/>
      <c r="Y326" s="165"/>
      <c r="Z326" s="165"/>
      <c r="AA326" s="165"/>
      <c r="AB326" s="165"/>
      <c r="AC326" s="165"/>
      <c r="AD326" s="165"/>
      <c r="AE326" s="165"/>
      <c r="AF326" s="165"/>
      <c r="AG326" s="165"/>
    </row>
    <row r="327" spans="1:33" s="164" customFormat="1" ht="18.75">
      <c r="A327" s="181"/>
      <c r="B327" s="194" t="s">
        <v>368</v>
      </c>
      <c r="C327" s="193">
        <v>7605</v>
      </c>
      <c r="D327" s="162"/>
      <c r="E327" s="189">
        <f>+IF(+'Intragov-Payment-2017'!N$7=C327,1,0)</f>
        <v>0</v>
      </c>
      <c r="P327" s="165"/>
      <c r="Q327" s="165"/>
      <c r="R327" s="165"/>
      <c r="S327" s="165"/>
      <c r="T327" s="165"/>
      <c r="U327" s="165"/>
      <c r="V327" s="165"/>
      <c r="W327" s="165"/>
      <c r="X327" s="165"/>
      <c r="Y327" s="165"/>
      <c r="Z327" s="165"/>
      <c r="AA327" s="165"/>
      <c r="AB327" s="165"/>
      <c r="AC327" s="165"/>
      <c r="AD327" s="165"/>
      <c r="AE327" s="165"/>
      <c r="AF327" s="165"/>
      <c r="AG327" s="165"/>
    </row>
    <row r="328" spans="1:33" s="164" customFormat="1" ht="18.75">
      <c r="A328" s="181"/>
      <c r="B328" s="194" t="s">
        <v>369</v>
      </c>
      <c r="C328" s="193">
        <v>7606</v>
      </c>
      <c r="D328" s="162"/>
      <c r="E328" s="189">
        <f>+IF(+'Intragov-Payment-2017'!N$7=C328,1,0)</f>
        <v>0</v>
      </c>
      <c r="P328" s="165"/>
      <c r="Q328" s="165"/>
      <c r="R328" s="165"/>
      <c r="S328" s="165"/>
      <c r="T328" s="165"/>
      <c r="U328" s="165"/>
      <c r="V328" s="165"/>
      <c r="W328" s="165"/>
      <c r="X328" s="165"/>
      <c r="Y328" s="165"/>
      <c r="Z328" s="165"/>
      <c r="AA328" s="165"/>
      <c r="AB328" s="165"/>
      <c r="AC328" s="165"/>
      <c r="AD328" s="165"/>
      <c r="AE328" s="165"/>
      <c r="AF328" s="165"/>
      <c r="AG328" s="165"/>
    </row>
    <row r="329" spans="1:33" s="164" customFormat="1" ht="18.75">
      <c r="A329" s="181"/>
      <c r="B329" s="194" t="s">
        <v>370</v>
      </c>
      <c r="C329" s="193">
        <v>7607</v>
      </c>
      <c r="D329" s="162"/>
      <c r="E329" s="189">
        <f>+IF(+'Intragov-Payment-2017'!N$7=C329,1,0)</f>
        <v>1</v>
      </c>
      <c r="P329" s="165"/>
      <c r="Q329" s="165"/>
      <c r="R329" s="165"/>
      <c r="S329" s="165"/>
      <c r="T329" s="165"/>
      <c r="U329" s="165"/>
      <c r="V329" s="165"/>
      <c r="W329" s="165"/>
      <c r="X329" s="165"/>
      <c r="Y329" s="165"/>
      <c r="Z329" s="165"/>
      <c r="AA329" s="165"/>
      <c r="AB329" s="165"/>
      <c r="AC329" s="165"/>
      <c r="AD329" s="165"/>
      <c r="AE329" s="165"/>
      <c r="AF329" s="165"/>
      <c r="AG329" s="165"/>
    </row>
    <row r="330" spans="1:33" s="164" customFormat="1" ht="18.75">
      <c r="A330" s="181"/>
      <c r="B330" s="194" t="s">
        <v>371</v>
      </c>
      <c r="C330" s="193">
        <v>7608</v>
      </c>
      <c r="D330" s="162"/>
      <c r="E330" s="189">
        <f>+IF(+'Intragov-Payment-2017'!N$7=C330,1,0)</f>
        <v>0</v>
      </c>
      <c r="P330" s="165"/>
      <c r="Q330" s="165"/>
      <c r="R330" s="165"/>
      <c r="S330" s="165"/>
      <c r="T330" s="165"/>
      <c r="U330" s="165"/>
      <c r="V330" s="165"/>
      <c r="W330" s="165"/>
      <c r="X330" s="165"/>
      <c r="Y330" s="165"/>
      <c r="Z330" s="165"/>
      <c r="AA330" s="165"/>
      <c r="AB330" s="165"/>
      <c r="AC330" s="165"/>
      <c r="AD330" s="165"/>
      <c r="AE330" s="165"/>
      <c r="AF330" s="165"/>
      <c r="AG330" s="165"/>
    </row>
    <row r="331" spans="1:33" s="164" customFormat="1" ht="18.75">
      <c r="A331" s="181"/>
      <c r="B331" s="194" t="s">
        <v>372</v>
      </c>
      <c r="C331" s="193">
        <v>7609</v>
      </c>
      <c r="D331" s="162"/>
      <c r="E331" s="189">
        <f>+IF(+'Intragov-Payment-2017'!N$7=C331,1,0)</f>
        <v>0</v>
      </c>
      <c r="P331" s="165"/>
      <c r="Q331" s="165"/>
      <c r="R331" s="165"/>
      <c r="S331" s="165"/>
      <c r="T331" s="165"/>
      <c r="U331" s="165"/>
      <c r="V331" s="165"/>
      <c r="W331" s="165"/>
      <c r="X331" s="165"/>
      <c r="Y331" s="165"/>
      <c r="Z331" s="165"/>
      <c r="AA331" s="165"/>
      <c r="AB331" s="165"/>
      <c r="AC331" s="165"/>
      <c r="AD331" s="165"/>
      <c r="AE331" s="165"/>
      <c r="AF331" s="165"/>
      <c r="AG331" s="165"/>
    </row>
    <row r="332" spans="1:33" s="164" customFormat="1" ht="18.75">
      <c r="A332" s="181"/>
      <c r="B332" s="194" t="s">
        <v>373</v>
      </c>
      <c r="C332" s="193">
        <v>7610</v>
      </c>
      <c r="D332" s="162"/>
      <c r="E332" s="189">
        <f>+IF(+'Intragov-Payment-2017'!N$7=C332,1,0)</f>
        <v>0</v>
      </c>
      <c r="P332" s="165"/>
      <c r="Q332" s="165"/>
      <c r="R332" s="165"/>
      <c r="S332" s="165"/>
      <c r="T332" s="165"/>
      <c r="U332" s="165"/>
      <c r="V332" s="165"/>
      <c r="W332" s="165"/>
      <c r="X332" s="165"/>
      <c r="Y332" s="165"/>
      <c r="Z332" s="165"/>
      <c r="AA332" s="165"/>
      <c r="AB332" s="165"/>
      <c r="AC332" s="165"/>
      <c r="AD332" s="165"/>
      <c r="AE332" s="165"/>
      <c r="AF332" s="165"/>
      <c r="AG332" s="165"/>
    </row>
    <row r="333" spans="1:33" s="164" customFormat="1" ht="20.25" thickBot="1">
      <c r="A333" s="181"/>
      <c r="B333" s="214" t="s">
        <v>374</v>
      </c>
      <c r="C333" s="196">
        <v>7611</v>
      </c>
      <c r="D333" s="162"/>
      <c r="E333" s="197">
        <f>+IF(+'Intragov-Payment-2017'!N$7=C333,1,0)</f>
        <v>0</v>
      </c>
      <c r="P333" s="165"/>
      <c r="Q333" s="165"/>
      <c r="R333" s="165"/>
      <c r="S333" s="165"/>
      <c r="T333" s="165"/>
      <c r="U333" s="165"/>
      <c r="V333" s="165"/>
      <c r="W333" s="165"/>
      <c r="X333" s="165"/>
      <c r="Y333" s="165"/>
      <c r="Z333" s="165"/>
      <c r="AA333" s="165"/>
      <c r="AB333" s="165"/>
      <c r="AC333" s="165"/>
      <c r="AD333" s="165"/>
      <c r="AE333" s="165"/>
      <c r="AF333" s="165"/>
      <c r="AG333" s="165"/>
    </row>
    <row r="334" spans="1:33" s="164" customFormat="1" ht="9" customHeight="1" thickBot="1">
      <c r="A334" s="198"/>
      <c r="B334" s="178"/>
      <c r="C334" s="199"/>
      <c r="D334" s="162"/>
      <c r="E334" s="163"/>
      <c r="P334" s="165"/>
      <c r="Q334" s="165"/>
      <c r="R334" s="165"/>
      <c r="S334" s="165"/>
      <c r="T334" s="165"/>
      <c r="U334" s="165"/>
      <c r="V334" s="165"/>
      <c r="W334" s="165"/>
      <c r="X334" s="165"/>
      <c r="Y334" s="165"/>
      <c r="Z334" s="165"/>
      <c r="AA334" s="165"/>
      <c r="AB334" s="165"/>
      <c r="AC334" s="165"/>
      <c r="AD334" s="165"/>
      <c r="AE334" s="165"/>
      <c r="AF334" s="165"/>
      <c r="AG334" s="165"/>
    </row>
    <row r="335" spans="1:33" s="164" customFormat="1" ht="18.75">
      <c r="A335" s="181"/>
      <c r="B335" s="182" t="s">
        <v>375</v>
      </c>
      <c r="C335" s="183" t="s">
        <v>376</v>
      </c>
      <c r="D335" s="162"/>
      <c r="E335" s="163"/>
      <c r="P335" s="165"/>
      <c r="Q335" s="165"/>
      <c r="R335" s="165"/>
      <c r="S335" s="165"/>
      <c r="T335" s="165"/>
      <c r="U335" s="165"/>
      <c r="V335" s="165"/>
      <c r="W335" s="165"/>
      <c r="X335" s="165"/>
      <c r="Y335" s="165"/>
      <c r="Z335" s="165"/>
      <c r="AA335" s="165"/>
      <c r="AB335" s="165"/>
      <c r="AC335" s="165"/>
      <c r="AD335" s="165"/>
      <c r="AE335" s="165"/>
      <c r="AF335" s="165"/>
      <c r="AG335" s="165"/>
    </row>
    <row r="336" spans="1:33" s="164" customFormat="1" ht="18.75">
      <c r="A336" s="181"/>
      <c r="B336" s="202" t="s">
        <v>377</v>
      </c>
      <c r="C336" s="203">
        <v>7701</v>
      </c>
      <c r="D336" s="162"/>
      <c r="E336" s="186">
        <f>+IF(+'Intragov-Payment-2017'!N$7=C336,1,0)</f>
        <v>0</v>
      </c>
      <c r="P336" s="165"/>
      <c r="Q336" s="165"/>
      <c r="R336" s="165"/>
      <c r="S336" s="165"/>
      <c r="T336" s="165"/>
      <c r="U336" s="165"/>
      <c r="V336" s="165"/>
      <c r="W336" s="165"/>
      <c r="X336" s="165"/>
      <c r="Y336" s="165"/>
      <c r="Z336" s="165"/>
      <c r="AA336" s="165"/>
      <c r="AB336" s="165"/>
      <c r="AC336" s="165"/>
      <c r="AD336" s="165"/>
      <c r="AE336" s="165"/>
      <c r="AF336" s="165"/>
      <c r="AG336" s="165"/>
    </row>
    <row r="337" spans="1:33" s="164" customFormat="1" ht="18.75">
      <c r="A337" s="181"/>
      <c r="B337" s="194" t="s">
        <v>378</v>
      </c>
      <c r="C337" s="193">
        <v>7702</v>
      </c>
      <c r="D337" s="162"/>
      <c r="E337" s="189">
        <f>+IF(+'Intragov-Payment-2017'!N$7=C337,1,0)</f>
        <v>0</v>
      </c>
      <c r="P337" s="165"/>
      <c r="Q337" s="165"/>
      <c r="R337" s="165"/>
      <c r="S337" s="165"/>
      <c r="T337" s="165"/>
      <c r="U337" s="165"/>
      <c r="V337" s="165"/>
      <c r="W337" s="165"/>
      <c r="X337" s="165"/>
      <c r="Y337" s="165"/>
      <c r="Z337" s="165"/>
      <c r="AA337" s="165"/>
      <c r="AB337" s="165"/>
      <c r="AC337" s="165"/>
      <c r="AD337" s="165"/>
      <c r="AE337" s="165"/>
      <c r="AF337" s="165"/>
      <c r="AG337" s="165"/>
    </row>
    <row r="338" spans="1:33" s="164" customFormat="1" ht="18.75">
      <c r="A338" s="181"/>
      <c r="B338" s="194" t="s">
        <v>379</v>
      </c>
      <c r="C338" s="193">
        <v>7703</v>
      </c>
      <c r="D338" s="162"/>
      <c r="E338" s="189">
        <f>+IF(+'Intragov-Payment-2017'!N$7=C338,1,0)</f>
        <v>0</v>
      </c>
      <c r="P338" s="165"/>
      <c r="Q338" s="165"/>
      <c r="R338" s="165"/>
      <c r="S338" s="165"/>
      <c r="T338" s="165"/>
      <c r="U338" s="165"/>
      <c r="V338" s="165"/>
      <c r="W338" s="165"/>
      <c r="X338" s="165"/>
      <c r="Y338" s="165"/>
      <c r="Z338" s="165"/>
      <c r="AA338" s="165"/>
      <c r="AB338" s="165"/>
      <c r="AC338" s="165"/>
      <c r="AD338" s="165"/>
      <c r="AE338" s="165"/>
      <c r="AF338" s="165"/>
      <c r="AG338" s="165"/>
    </row>
    <row r="339" spans="1:33" s="164" customFormat="1" ht="18.75">
      <c r="A339" s="181"/>
      <c r="B339" s="194" t="s">
        <v>380</v>
      </c>
      <c r="C339" s="193">
        <v>7704</v>
      </c>
      <c r="D339" s="162"/>
      <c r="E339" s="189">
        <f>+IF(+'Intragov-Payment-2017'!N$7=C339,1,0)</f>
        <v>0</v>
      </c>
      <c r="P339" s="165"/>
      <c r="Q339" s="165"/>
      <c r="R339" s="165"/>
      <c r="S339" s="165"/>
      <c r="T339" s="165"/>
      <c r="U339" s="165"/>
      <c r="V339" s="165"/>
      <c r="W339" s="165"/>
      <c r="X339" s="165"/>
      <c r="Y339" s="165"/>
      <c r="Z339" s="165"/>
      <c r="AA339" s="165"/>
      <c r="AB339" s="165"/>
      <c r="AC339" s="165"/>
      <c r="AD339" s="165"/>
      <c r="AE339" s="165"/>
      <c r="AF339" s="165"/>
      <c r="AG339" s="165"/>
    </row>
    <row r="340" spans="1:33" s="164" customFormat="1" ht="18.75">
      <c r="A340" s="181"/>
      <c r="B340" s="194" t="s">
        <v>381</v>
      </c>
      <c r="C340" s="193">
        <v>7705</v>
      </c>
      <c r="D340" s="162"/>
      <c r="E340" s="189">
        <f>+IF(+'Intragov-Payment-2017'!N$7=C340,1,0)</f>
        <v>0</v>
      </c>
      <c r="P340" s="165"/>
      <c r="Q340" s="165"/>
      <c r="R340" s="165"/>
      <c r="S340" s="165"/>
      <c r="T340" s="165"/>
      <c r="U340" s="165"/>
      <c r="V340" s="165"/>
      <c r="W340" s="165"/>
      <c r="X340" s="165"/>
      <c r="Y340" s="165"/>
      <c r="Z340" s="165"/>
      <c r="AA340" s="165"/>
      <c r="AB340" s="165"/>
      <c r="AC340" s="165"/>
      <c r="AD340" s="165"/>
      <c r="AE340" s="165"/>
      <c r="AF340" s="165"/>
      <c r="AG340" s="165"/>
    </row>
    <row r="341" spans="1:33" s="164" customFormat="1" ht="18.75">
      <c r="A341" s="181"/>
      <c r="B341" s="194" t="s">
        <v>382</v>
      </c>
      <c r="C341" s="193">
        <v>7706</v>
      </c>
      <c r="D341" s="162"/>
      <c r="E341" s="189">
        <f>+IF(+'Intragov-Payment-2017'!N$7=C341,1,0)</f>
        <v>0</v>
      </c>
      <c r="P341" s="165"/>
      <c r="Q341" s="165"/>
      <c r="R341" s="165"/>
      <c r="S341" s="165"/>
      <c r="T341" s="165"/>
      <c r="U341" s="165"/>
      <c r="V341" s="165"/>
      <c r="W341" s="165"/>
      <c r="X341" s="165"/>
      <c r="Y341" s="165"/>
      <c r="Z341" s="165"/>
      <c r="AA341" s="165"/>
      <c r="AB341" s="165"/>
      <c r="AC341" s="165"/>
      <c r="AD341" s="165"/>
      <c r="AE341" s="165"/>
      <c r="AF341" s="165"/>
      <c r="AG341" s="165"/>
    </row>
    <row r="342" spans="1:33" s="164" customFormat="1" ht="18.75">
      <c r="A342" s="181"/>
      <c r="B342" s="194" t="s">
        <v>383</v>
      </c>
      <c r="C342" s="193">
        <v>7707</v>
      </c>
      <c r="D342" s="162"/>
      <c r="E342" s="189">
        <f>+IF(+'Intragov-Payment-2017'!N$7=C342,1,0)</f>
        <v>0</v>
      </c>
      <c r="P342" s="165"/>
      <c r="Q342" s="165"/>
      <c r="R342" s="165"/>
      <c r="S342" s="165"/>
      <c r="T342" s="165"/>
      <c r="U342" s="165"/>
      <c r="V342" s="165"/>
      <c r="W342" s="165"/>
      <c r="X342" s="165"/>
      <c r="Y342" s="165"/>
      <c r="Z342" s="165"/>
      <c r="AA342" s="165"/>
      <c r="AB342" s="165"/>
      <c r="AC342" s="165"/>
      <c r="AD342" s="165"/>
      <c r="AE342" s="165"/>
      <c r="AF342" s="165"/>
      <c r="AG342" s="165"/>
    </row>
    <row r="343" spans="1:33" s="164" customFormat="1" ht="18.75">
      <c r="A343" s="181"/>
      <c r="B343" s="194" t="s">
        <v>384</v>
      </c>
      <c r="C343" s="193">
        <v>7708</v>
      </c>
      <c r="D343" s="162"/>
      <c r="E343" s="189">
        <f>+IF(+'Intragov-Payment-2017'!N$7=C343,1,0)</f>
        <v>0</v>
      </c>
      <c r="P343" s="165"/>
      <c r="Q343" s="165"/>
      <c r="R343" s="165"/>
      <c r="S343" s="165"/>
      <c r="T343" s="165"/>
      <c r="U343" s="165"/>
      <c r="V343" s="165"/>
      <c r="W343" s="165"/>
      <c r="X343" s="165"/>
      <c r="Y343" s="165"/>
      <c r="Z343" s="165"/>
      <c r="AA343" s="165"/>
      <c r="AB343" s="165"/>
      <c r="AC343" s="165"/>
      <c r="AD343" s="165"/>
      <c r="AE343" s="165"/>
      <c r="AF343" s="165"/>
      <c r="AG343" s="165"/>
    </row>
    <row r="344" spans="1:33" s="164" customFormat="1" ht="18.75">
      <c r="A344" s="181"/>
      <c r="B344" s="194" t="s">
        <v>385</v>
      </c>
      <c r="C344" s="193">
        <v>7709</v>
      </c>
      <c r="D344" s="162"/>
      <c r="E344" s="189">
        <f>+IF(+'Intragov-Payment-2017'!N$7=C344,1,0)</f>
        <v>0</v>
      </c>
      <c r="P344" s="165"/>
      <c r="Q344" s="165"/>
      <c r="R344" s="165"/>
      <c r="S344" s="165"/>
      <c r="T344" s="165"/>
      <c r="U344" s="165"/>
      <c r="V344" s="165"/>
      <c r="W344" s="165"/>
      <c r="X344" s="165"/>
      <c r="Y344" s="165"/>
      <c r="Z344" s="165"/>
      <c r="AA344" s="165"/>
      <c r="AB344" s="165"/>
      <c r="AC344" s="165"/>
      <c r="AD344" s="165"/>
      <c r="AE344" s="165"/>
      <c r="AF344" s="165"/>
      <c r="AG344" s="165"/>
    </row>
    <row r="345" spans="1:33" s="164" customFormat="1" ht="20.25" thickBot="1">
      <c r="A345" s="181"/>
      <c r="B345" s="214" t="s">
        <v>386</v>
      </c>
      <c r="C345" s="196">
        <v>7710</v>
      </c>
      <c r="D345" s="162"/>
      <c r="E345" s="197">
        <f>+IF(+'Intragov-Payment-2017'!N$7=C345,1,0)</f>
        <v>0</v>
      </c>
      <c r="P345" s="165"/>
      <c r="Q345" s="165"/>
      <c r="R345" s="165"/>
      <c r="S345" s="165"/>
      <c r="T345" s="165"/>
      <c r="U345" s="165"/>
      <c r="V345" s="165"/>
      <c r="W345" s="165"/>
      <c r="X345" s="165"/>
      <c r="Y345" s="165"/>
      <c r="Z345" s="165"/>
      <c r="AA345" s="165"/>
      <c r="AB345" s="165"/>
      <c r="AC345" s="165"/>
      <c r="AD345" s="165"/>
      <c r="AE345" s="165"/>
      <c r="AF345" s="165"/>
      <c r="AG345" s="165"/>
    </row>
    <row r="346" spans="1:33" s="164" customFormat="1" ht="9" customHeight="1" thickBot="1">
      <c r="A346" s="198"/>
      <c r="B346" s="178"/>
      <c r="C346" s="199"/>
      <c r="D346" s="162"/>
      <c r="E346" s="163"/>
      <c r="P346" s="165"/>
      <c r="Q346" s="165"/>
      <c r="R346" s="165"/>
      <c r="S346" s="165"/>
      <c r="T346" s="165"/>
      <c r="U346" s="165"/>
      <c r="V346" s="165"/>
      <c r="W346" s="165"/>
      <c r="X346" s="165"/>
      <c r="Y346" s="165"/>
      <c r="Z346" s="165"/>
      <c r="AA346" s="165"/>
      <c r="AB346" s="165"/>
      <c r="AC346" s="165"/>
      <c r="AD346" s="165"/>
      <c r="AE346" s="165"/>
      <c r="AF346" s="165"/>
      <c r="AG346" s="165"/>
    </row>
    <row r="347" spans="1:33" s="164" customFormat="1" ht="18.75">
      <c r="A347" s="181"/>
      <c r="B347" s="182" t="s">
        <v>387</v>
      </c>
      <c r="C347" s="183" t="s">
        <v>388</v>
      </c>
      <c r="D347" s="162"/>
      <c r="E347" s="163"/>
      <c r="P347" s="165"/>
      <c r="Q347" s="165"/>
      <c r="R347" s="165"/>
      <c r="S347" s="165"/>
      <c r="T347" s="165"/>
      <c r="U347" s="165"/>
      <c r="V347" s="165"/>
      <c r="W347" s="165"/>
      <c r="X347" s="165"/>
      <c r="Y347" s="165"/>
      <c r="Z347" s="165"/>
      <c r="AA347" s="165"/>
      <c r="AB347" s="165"/>
      <c r="AC347" s="165"/>
      <c r="AD347" s="165"/>
      <c r="AE347" s="165"/>
      <c r="AF347" s="165"/>
      <c r="AG347" s="165"/>
    </row>
    <row r="348" spans="1:33" s="164" customFormat="1" ht="18.75">
      <c r="A348" s="181"/>
      <c r="B348" s="202" t="s">
        <v>389</v>
      </c>
      <c r="C348" s="203">
        <v>7801</v>
      </c>
      <c r="D348" s="162"/>
      <c r="E348" s="186">
        <f>+IF(+'Intragov-Payment-2017'!N$7=C348,1,0)</f>
        <v>0</v>
      </c>
      <c r="P348" s="165"/>
      <c r="Q348" s="165"/>
      <c r="R348" s="165"/>
      <c r="S348" s="165"/>
      <c r="T348" s="165"/>
      <c r="U348" s="165"/>
      <c r="V348" s="165"/>
      <c r="W348" s="165"/>
      <c r="X348" s="165"/>
      <c r="Y348" s="165"/>
      <c r="Z348" s="165"/>
      <c r="AA348" s="165"/>
      <c r="AB348" s="165"/>
      <c r="AC348" s="165"/>
      <c r="AD348" s="165"/>
      <c r="AE348" s="165"/>
      <c r="AF348" s="165"/>
      <c r="AG348" s="165"/>
    </row>
    <row r="349" spans="1:33" s="164" customFormat="1" ht="18.75">
      <c r="A349" s="181"/>
      <c r="B349" s="194" t="s">
        <v>390</v>
      </c>
      <c r="C349" s="193">
        <v>7802</v>
      </c>
      <c r="D349" s="162"/>
      <c r="E349" s="189">
        <f>+IF(+'Intragov-Payment-2017'!N$7=C349,1,0)</f>
        <v>0</v>
      </c>
      <c r="P349" s="165"/>
      <c r="Q349" s="165"/>
      <c r="R349" s="165"/>
      <c r="S349" s="165"/>
      <c r="T349" s="165"/>
      <c r="U349" s="165"/>
      <c r="V349" s="165"/>
      <c r="W349" s="165"/>
      <c r="X349" s="165"/>
      <c r="Y349" s="165"/>
      <c r="Z349" s="165"/>
      <c r="AA349" s="165"/>
      <c r="AB349" s="165"/>
      <c r="AC349" s="165"/>
      <c r="AD349" s="165"/>
      <c r="AE349" s="165"/>
      <c r="AF349" s="165"/>
      <c r="AG349" s="165"/>
    </row>
    <row r="350" spans="1:33" s="164" customFormat="1" ht="18.75">
      <c r="A350" s="181"/>
      <c r="B350" s="194" t="s">
        <v>391</v>
      </c>
      <c r="C350" s="193">
        <v>7803</v>
      </c>
      <c r="D350" s="162"/>
      <c r="E350" s="189">
        <f>+IF(+'Intragov-Payment-2017'!N$7=C350,1,0)</f>
        <v>0</v>
      </c>
      <c r="P350" s="165"/>
      <c r="Q350" s="165"/>
      <c r="R350" s="165"/>
      <c r="S350" s="165"/>
      <c r="T350" s="165"/>
      <c r="U350" s="165"/>
      <c r="V350" s="165"/>
      <c r="W350" s="165"/>
      <c r="X350" s="165"/>
      <c r="Y350" s="165"/>
      <c r="Z350" s="165"/>
      <c r="AA350" s="165"/>
      <c r="AB350" s="165"/>
      <c r="AC350" s="165"/>
      <c r="AD350" s="165"/>
      <c r="AE350" s="165"/>
      <c r="AF350" s="165"/>
      <c r="AG350" s="165"/>
    </row>
    <row r="351" spans="1:33" s="164" customFormat="1" ht="18.75">
      <c r="A351" s="181"/>
      <c r="B351" s="194" t="s">
        <v>392</v>
      </c>
      <c r="C351" s="193">
        <v>7804</v>
      </c>
      <c r="D351" s="162"/>
      <c r="E351" s="189">
        <f>+IF(+'Intragov-Payment-2017'!N$7=C351,1,0)</f>
        <v>0</v>
      </c>
      <c r="P351" s="165"/>
      <c r="Q351" s="165"/>
      <c r="R351" s="165"/>
      <c r="S351" s="165"/>
      <c r="T351" s="165"/>
      <c r="U351" s="165"/>
      <c r="V351" s="165"/>
      <c r="W351" s="165"/>
      <c r="X351" s="165"/>
      <c r="Y351" s="165"/>
      <c r="Z351" s="165"/>
      <c r="AA351" s="165"/>
      <c r="AB351" s="165"/>
      <c r="AC351" s="165"/>
      <c r="AD351" s="165"/>
      <c r="AE351" s="165"/>
      <c r="AF351" s="165"/>
      <c r="AG351" s="165"/>
    </row>
    <row r="352" spans="1:33" s="164" customFormat="1" ht="20.25" thickBot="1">
      <c r="A352" s="181"/>
      <c r="B352" s="214" t="s">
        <v>393</v>
      </c>
      <c r="C352" s="196">
        <v>7805</v>
      </c>
      <c r="D352" s="162"/>
      <c r="E352" s="197">
        <f>+IF(+'Intragov-Payment-2017'!N$7=C352,1,0)</f>
        <v>0</v>
      </c>
      <c r="P352" s="165"/>
      <c r="Q352" s="165"/>
      <c r="R352" s="165"/>
      <c r="S352" s="165"/>
      <c r="T352" s="165"/>
      <c r="U352" s="165"/>
      <c r="V352" s="165"/>
      <c r="W352" s="165"/>
      <c r="X352" s="165"/>
      <c r="Y352" s="165"/>
      <c r="Z352" s="165"/>
      <c r="AA352" s="165"/>
      <c r="AB352" s="165"/>
      <c r="AC352" s="165"/>
      <c r="AD352" s="165"/>
      <c r="AE352" s="165"/>
      <c r="AF352" s="165"/>
      <c r="AG352" s="165"/>
    </row>
    <row r="353" spans="1:33" s="219" customFormat="1" ht="15" customHeight="1">
      <c r="A353" s="217"/>
      <c r="B353" s="218"/>
      <c r="C353" s="218"/>
      <c r="E353" s="163"/>
      <c r="P353" s="220"/>
      <c r="Q353" s="220"/>
      <c r="R353" s="220"/>
      <c r="S353" s="220"/>
      <c r="T353" s="220"/>
      <c r="U353" s="220"/>
      <c r="V353" s="220"/>
      <c r="W353" s="220"/>
      <c r="X353" s="220"/>
      <c r="Y353" s="220"/>
      <c r="Z353" s="220"/>
      <c r="AA353" s="220"/>
      <c r="AB353" s="220"/>
      <c r="AC353" s="220"/>
      <c r="AD353" s="220"/>
      <c r="AE353" s="220"/>
      <c r="AF353" s="220"/>
      <c r="AG353" s="220"/>
    </row>
    <row r="354" spans="1:33" s="219" customFormat="1" ht="20.25" customHeight="1" thickBot="1">
      <c r="A354" s="221" t="s">
        <v>394</v>
      </c>
      <c r="B354" s="222"/>
      <c r="C354" s="218"/>
      <c r="E354" s="163"/>
      <c r="P354" s="220"/>
      <c r="Q354" s="220"/>
      <c r="R354" s="220"/>
      <c r="S354" s="220"/>
      <c r="T354" s="220"/>
      <c r="U354" s="220"/>
      <c r="V354" s="220"/>
      <c r="W354" s="220"/>
      <c r="X354" s="220"/>
      <c r="Y354" s="220"/>
      <c r="Z354" s="220"/>
      <c r="AA354" s="220"/>
      <c r="AB354" s="220"/>
      <c r="AC354" s="220"/>
      <c r="AD354" s="220"/>
      <c r="AE354" s="220"/>
      <c r="AF354" s="220"/>
      <c r="AG354" s="220"/>
    </row>
    <row r="355" spans="1:33" s="219" customFormat="1" ht="18.75" customHeight="1" thickBot="1">
      <c r="A355" s="223"/>
      <c r="B355" s="224" t="s">
        <v>395</v>
      </c>
      <c r="C355" s="225" t="s">
        <v>396</v>
      </c>
      <c r="E355" s="177">
        <f>SUM(E357:E360)</f>
        <v>0</v>
      </c>
      <c r="P355" s="220"/>
      <c r="Q355" s="220"/>
      <c r="R355" s="220"/>
      <c r="S355" s="220"/>
      <c r="T355" s="220"/>
      <c r="U355" s="220"/>
      <c r="V355" s="220"/>
      <c r="W355" s="220"/>
      <c r="X355" s="220"/>
      <c r="Y355" s="220"/>
      <c r="Z355" s="220"/>
      <c r="AA355" s="220"/>
      <c r="AB355" s="220"/>
      <c r="AC355" s="220"/>
      <c r="AD355" s="220"/>
      <c r="AE355" s="220"/>
      <c r="AF355" s="220"/>
      <c r="AG355" s="220"/>
    </row>
    <row r="356" spans="1:33" s="219" customFormat="1" ht="15" customHeight="1" thickBot="1">
      <c r="A356" s="223"/>
      <c r="B356" s="226" t="s">
        <v>0</v>
      </c>
      <c r="C356" s="226" t="s">
        <v>1</v>
      </c>
      <c r="E356" s="163"/>
      <c r="P356" s="220"/>
      <c r="Q356" s="220"/>
      <c r="R356" s="220"/>
      <c r="S356" s="220"/>
      <c r="T356" s="220"/>
      <c r="U356" s="220"/>
      <c r="V356" s="220"/>
      <c r="W356" s="220"/>
      <c r="X356" s="220"/>
      <c r="Y356" s="220"/>
      <c r="Z356" s="220"/>
      <c r="AA356" s="220"/>
      <c r="AB356" s="220"/>
      <c r="AC356" s="220"/>
      <c r="AD356" s="220"/>
      <c r="AE356" s="220"/>
      <c r="AF356" s="220"/>
      <c r="AG356" s="220"/>
    </row>
    <row r="357" spans="1:33" s="219" customFormat="1" ht="18.75" customHeight="1">
      <c r="A357" s="227"/>
      <c r="B357" s="228" t="s">
        <v>397</v>
      </c>
      <c r="C357" s="229">
        <v>5500</v>
      </c>
      <c r="D357" s="230"/>
      <c r="E357" s="186">
        <f>+IF(+'Intragov-Payment-2017'!N$7=C357,1,0)</f>
        <v>0</v>
      </c>
      <c r="F357" s="164"/>
      <c r="P357" s="220"/>
      <c r="Q357" s="220"/>
      <c r="R357" s="220"/>
      <c r="S357" s="220"/>
      <c r="T357" s="220"/>
      <c r="U357" s="220"/>
      <c r="V357" s="220"/>
      <c r="W357" s="220"/>
      <c r="X357" s="220"/>
      <c r="Y357" s="220"/>
      <c r="Z357" s="220"/>
      <c r="AA357" s="220"/>
      <c r="AB357" s="220"/>
      <c r="AC357" s="220"/>
      <c r="AD357" s="220"/>
      <c r="AE357" s="220"/>
      <c r="AF357" s="220"/>
      <c r="AG357" s="220"/>
    </row>
    <row r="358" spans="1:33" s="164" customFormat="1" ht="18.75" customHeight="1">
      <c r="A358" s="227"/>
      <c r="B358" s="231" t="s">
        <v>398</v>
      </c>
      <c r="C358" s="232">
        <v>5591</v>
      </c>
      <c r="E358" s="189">
        <f>+IF(+'Intragov-Payment-2017'!N$7=C358,1,0)</f>
        <v>0</v>
      </c>
      <c r="P358" s="165"/>
      <c r="Q358" s="165"/>
      <c r="R358" s="165"/>
      <c r="S358" s="165"/>
      <c r="T358" s="165"/>
      <c r="U358" s="165"/>
      <c r="V358" s="165"/>
      <c r="W358" s="165"/>
      <c r="X358" s="165"/>
      <c r="Y358" s="165"/>
      <c r="Z358" s="165"/>
      <c r="AA358" s="165"/>
      <c r="AB358" s="165"/>
      <c r="AC358" s="165"/>
      <c r="AD358" s="165"/>
      <c r="AE358" s="165"/>
      <c r="AF358" s="165"/>
      <c r="AG358" s="165"/>
    </row>
    <row r="359" spans="1:33" s="164" customFormat="1" ht="18.75" customHeight="1">
      <c r="A359" s="227"/>
      <c r="B359" s="231" t="s">
        <v>399</v>
      </c>
      <c r="C359" s="232">
        <v>5592</v>
      </c>
      <c r="E359" s="189">
        <f>+IF(+'Intragov-Payment-2017'!N$7=C359,1,0)</f>
        <v>0</v>
      </c>
      <c r="P359" s="165"/>
      <c r="Q359" s="165"/>
      <c r="R359" s="165"/>
      <c r="S359" s="165"/>
      <c r="T359" s="165"/>
      <c r="U359" s="165"/>
      <c r="V359" s="165"/>
      <c r="W359" s="165"/>
      <c r="X359" s="165"/>
      <c r="Y359" s="165"/>
      <c r="Z359" s="165"/>
      <c r="AA359" s="165"/>
      <c r="AB359" s="165"/>
      <c r="AC359" s="165"/>
      <c r="AD359" s="165"/>
      <c r="AE359" s="165"/>
      <c r="AF359" s="165"/>
      <c r="AG359" s="165"/>
    </row>
    <row r="360" spans="1:33" s="164" customFormat="1" ht="18.75" customHeight="1" thickBot="1">
      <c r="A360" s="227"/>
      <c r="B360" s="233" t="s">
        <v>400</v>
      </c>
      <c r="C360" s="234">
        <v>5600</v>
      </c>
      <c r="E360" s="197">
        <f>+IF(+'Intragov-Payment-2017'!N$7=C360,1,0)</f>
        <v>0</v>
      </c>
      <c r="P360" s="165"/>
      <c r="Q360" s="165"/>
      <c r="R360" s="165"/>
      <c r="S360" s="165"/>
      <c r="T360" s="165"/>
      <c r="U360" s="165"/>
      <c r="V360" s="165"/>
      <c r="W360" s="165"/>
      <c r="X360" s="165"/>
      <c r="Y360" s="165"/>
      <c r="Z360" s="165"/>
      <c r="AA360" s="165"/>
      <c r="AB360" s="165"/>
      <c r="AC360" s="165"/>
      <c r="AD360" s="165"/>
      <c r="AE360" s="165"/>
      <c r="AF360" s="165"/>
      <c r="AG360" s="165"/>
    </row>
    <row r="361" spans="1:33" s="164" customFormat="1" ht="15.75">
      <c r="A361" s="235"/>
      <c r="B361" s="235"/>
      <c r="C361" s="235"/>
      <c r="E361" s="163"/>
      <c r="P361" s="165"/>
      <c r="Q361" s="165"/>
      <c r="R361" s="165"/>
      <c r="S361" s="165"/>
      <c r="T361" s="165"/>
      <c r="U361" s="165"/>
      <c r="V361" s="165"/>
      <c r="W361" s="165"/>
      <c r="X361" s="165"/>
      <c r="Y361" s="165"/>
      <c r="Z361" s="165"/>
      <c r="AA361" s="165"/>
      <c r="AB361" s="165"/>
      <c r="AC361" s="165"/>
      <c r="AD361" s="165"/>
      <c r="AE361" s="165"/>
      <c r="AF361" s="165"/>
      <c r="AG361" s="165"/>
    </row>
    <row r="362" spans="1:33" s="164" customFormat="1" ht="20.25" customHeight="1">
      <c r="A362" s="235"/>
      <c r="B362" s="235"/>
      <c r="C362" s="235"/>
      <c r="E362" s="177">
        <f>+E6+E355</f>
        <v>1</v>
      </c>
      <c r="P362" s="165"/>
      <c r="Q362" s="165"/>
      <c r="R362" s="165"/>
      <c r="S362" s="165"/>
      <c r="T362" s="165"/>
      <c r="U362" s="165"/>
      <c r="V362" s="165"/>
      <c r="W362" s="165"/>
      <c r="X362" s="165"/>
      <c r="Y362" s="165"/>
      <c r="Z362" s="165"/>
      <c r="AA362" s="165"/>
      <c r="AB362" s="165"/>
      <c r="AC362" s="165"/>
      <c r="AD362" s="165"/>
      <c r="AE362" s="165"/>
      <c r="AF362" s="165"/>
      <c r="AG362" s="165"/>
    </row>
    <row r="363" spans="5:33" s="164" customFormat="1" ht="15.75">
      <c r="E363" s="163"/>
      <c r="P363" s="165"/>
      <c r="Q363" s="165"/>
      <c r="R363" s="165"/>
      <c r="S363" s="165"/>
      <c r="T363" s="165"/>
      <c r="U363" s="165"/>
      <c r="V363" s="165"/>
      <c r="W363" s="165"/>
      <c r="X363" s="165"/>
      <c r="Y363" s="165"/>
      <c r="Z363" s="165"/>
      <c r="AA363" s="165"/>
      <c r="AB363" s="165"/>
      <c r="AC363" s="165"/>
      <c r="AD363" s="165"/>
      <c r="AE363" s="165"/>
      <c r="AF363" s="165"/>
      <c r="AG363" s="165"/>
    </row>
    <row r="364" spans="5:33" s="164" customFormat="1" ht="15.75">
      <c r="E364" s="163"/>
      <c r="P364" s="165"/>
      <c r="Q364" s="165"/>
      <c r="R364" s="165"/>
      <c r="S364" s="165"/>
      <c r="T364" s="165"/>
      <c r="U364" s="165"/>
      <c r="V364" s="165"/>
      <c r="W364" s="165"/>
      <c r="X364" s="165"/>
      <c r="Y364" s="165"/>
      <c r="Z364" s="165"/>
      <c r="AA364" s="165"/>
      <c r="AB364" s="165"/>
      <c r="AC364" s="165"/>
      <c r="AD364" s="165"/>
      <c r="AE364" s="165"/>
      <c r="AF364" s="165"/>
      <c r="AG364" s="165"/>
    </row>
    <row r="365" spans="5:33" s="164" customFormat="1" ht="15.75">
      <c r="E365" s="163"/>
      <c r="P365" s="165"/>
      <c r="Q365" s="165"/>
      <c r="R365" s="165"/>
      <c r="S365" s="165"/>
      <c r="T365" s="165"/>
      <c r="U365" s="165"/>
      <c r="V365" s="165"/>
      <c r="W365" s="165"/>
      <c r="X365" s="165"/>
      <c r="Y365" s="165"/>
      <c r="Z365" s="165"/>
      <c r="AA365" s="165"/>
      <c r="AB365" s="165"/>
      <c r="AC365" s="165"/>
      <c r="AD365" s="165"/>
      <c r="AE365" s="165"/>
      <c r="AF365" s="165"/>
      <c r="AG365" s="165"/>
    </row>
    <row r="366" spans="5:33" s="164" customFormat="1" ht="15.75">
      <c r="E366" s="163"/>
      <c r="P366" s="165"/>
      <c r="Q366" s="165"/>
      <c r="R366" s="165"/>
      <c r="S366" s="165"/>
      <c r="T366" s="165"/>
      <c r="U366" s="165"/>
      <c r="V366" s="165"/>
      <c r="W366" s="165"/>
      <c r="X366" s="165"/>
      <c r="Y366" s="165"/>
      <c r="Z366" s="165"/>
      <c r="AA366" s="165"/>
      <c r="AB366" s="165"/>
      <c r="AC366" s="165"/>
      <c r="AD366" s="165"/>
      <c r="AE366" s="165"/>
      <c r="AF366" s="165"/>
      <c r="AG366" s="165"/>
    </row>
    <row r="367" spans="5:33" s="164" customFormat="1" ht="15.75">
      <c r="E367" s="163"/>
      <c r="P367" s="165"/>
      <c r="Q367" s="165"/>
      <c r="R367" s="165"/>
      <c r="S367" s="165"/>
      <c r="T367" s="165"/>
      <c r="U367" s="165"/>
      <c r="V367" s="165"/>
      <c r="W367" s="165"/>
      <c r="X367" s="165"/>
      <c r="Y367" s="165"/>
      <c r="Z367" s="165"/>
      <c r="AA367" s="165"/>
      <c r="AB367" s="165"/>
      <c r="AC367" s="165"/>
      <c r="AD367" s="165"/>
      <c r="AE367" s="165"/>
      <c r="AF367" s="165"/>
      <c r="AG367" s="165"/>
    </row>
    <row r="368" spans="5:33" s="164" customFormat="1" ht="15.75">
      <c r="E368" s="163"/>
      <c r="P368" s="165"/>
      <c r="Q368" s="165"/>
      <c r="R368" s="165"/>
      <c r="S368" s="165"/>
      <c r="T368" s="165"/>
      <c r="U368" s="165"/>
      <c r="V368" s="165"/>
      <c r="W368" s="165"/>
      <c r="X368" s="165"/>
      <c r="Y368" s="165"/>
      <c r="Z368" s="165"/>
      <c r="AA368" s="165"/>
      <c r="AB368" s="165"/>
      <c r="AC368" s="165"/>
      <c r="AD368" s="165"/>
      <c r="AE368" s="165"/>
      <c r="AF368" s="165"/>
      <c r="AG368" s="165"/>
    </row>
    <row r="369" spans="5:33" s="164" customFormat="1" ht="15.75">
      <c r="E369" s="163"/>
      <c r="P369" s="165"/>
      <c r="Q369" s="165"/>
      <c r="R369" s="165"/>
      <c r="S369" s="165"/>
      <c r="T369" s="165"/>
      <c r="U369" s="165"/>
      <c r="V369" s="165"/>
      <c r="W369" s="165"/>
      <c r="X369" s="165"/>
      <c r="Y369" s="165"/>
      <c r="Z369" s="165"/>
      <c r="AA369" s="165"/>
      <c r="AB369" s="165"/>
      <c r="AC369" s="165"/>
      <c r="AD369" s="165"/>
      <c r="AE369" s="165"/>
      <c r="AF369" s="165"/>
      <c r="AG369" s="165"/>
    </row>
    <row r="370" spans="5:33" s="164" customFormat="1" ht="15.75">
      <c r="E370" s="163"/>
      <c r="P370" s="165"/>
      <c r="Q370" s="165"/>
      <c r="R370" s="165"/>
      <c r="S370" s="165"/>
      <c r="T370" s="165"/>
      <c r="U370" s="165"/>
      <c r="V370" s="165"/>
      <c r="W370" s="165"/>
      <c r="X370" s="165"/>
      <c r="Y370" s="165"/>
      <c r="Z370" s="165"/>
      <c r="AA370" s="165"/>
      <c r="AB370" s="165"/>
      <c r="AC370" s="165"/>
      <c r="AD370" s="165"/>
      <c r="AE370" s="165"/>
      <c r="AF370" s="165"/>
      <c r="AG370" s="165"/>
    </row>
    <row r="371" spans="5:33" s="164" customFormat="1" ht="15.75">
      <c r="E371" s="163"/>
      <c r="P371" s="165"/>
      <c r="Q371" s="165"/>
      <c r="R371" s="165"/>
      <c r="S371" s="165"/>
      <c r="T371" s="165"/>
      <c r="U371" s="165"/>
      <c r="V371" s="165"/>
      <c r="W371" s="165"/>
      <c r="X371" s="165"/>
      <c r="Y371" s="165"/>
      <c r="Z371" s="165"/>
      <c r="AA371" s="165"/>
      <c r="AB371" s="165"/>
      <c r="AC371" s="165"/>
      <c r="AD371" s="165"/>
      <c r="AE371" s="165"/>
      <c r="AF371" s="165"/>
      <c r="AG371" s="165"/>
    </row>
    <row r="372" spans="5:33" s="164" customFormat="1" ht="15.75">
      <c r="E372" s="163"/>
      <c r="P372" s="165"/>
      <c r="Q372" s="165"/>
      <c r="R372" s="165"/>
      <c r="S372" s="165"/>
      <c r="T372" s="165"/>
      <c r="U372" s="165"/>
      <c r="V372" s="165"/>
      <c r="W372" s="165"/>
      <c r="X372" s="165"/>
      <c r="Y372" s="165"/>
      <c r="Z372" s="165"/>
      <c r="AA372" s="165"/>
      <c r="AB372" s="165"/>
      <c r="AC372" s="165"/>
      <c r="AD372" s="165"/>
      <c r="AE372" s="165"/>
      <c r="AF372" s="165"/>
      <c r="AG372" s="165"/>
    </row>
    <row r="373" spans="5:33" s="164" customFormat="1" ht="15.75">
      <c r="E373" s="163"/>
      <c r="P373" s="165"/>
      <c r="Q373" s="165"/>
      <c r="R373" s="165"/>
      <c r="S373" s="165"/>
      <c r="T373" s="165"/>
      <c r="U373" s="165"/>
      <c r="V373" s="165"/>
      <c r="W373" s="165"/>
      <c r="X373" s="165"/>
      <c r="Y373" s="165"/>
      <c r="Z373" s="165"/>
      <c r="AA373" s="165"/>
      <c r="AB373" s="165"/>
      <c r="AC373" s="165"/>
      <c r="AD373" s="165"/>
      <c r="AE373" s="165"/>
      <c r="AF373" s="165"/>
      <c r="AG373" s="165"/>
    </row>
    <row r="374" spans="5:33" s="164" customFormat="1" ht="15.75">
      <c r="E374" s="163"/>
      <c r="P374" s="165"/>
      <c r="Q374" s="165"/>
      <c r="R374" s="165"/>
      <c r="S374" s="165"/>
      <c r="T374" s="165"/>
      <c r="U374" s="165"/>
      <c r="V374" s="165"/>
      <c r="W374" s="165"/>
      <c r="X374" s="165"/>
      <c r="Y374" s="165"/>
      <c r="Z374" s="165"/>
      <c r="AA374" s="165"/>
      <c r="AB374" s="165"/>
      <c r="AC374" s="165"/>
      <c r="AD374" s="165"/>
      <c r="AE374" s="165"/>
      <c r="AF374" s="165"/>
      <c r="AG374" s="165"/>
    </row>
    <row r="375" spans="5:33" s="164" customFormat="1" ht="15.75">
      <c r="E375" s="163"/>
      <c r="P375" s="165"/>
      <c r="Q375" s="165"/>
      <c r="R375" s="165"/>
      <c r="S375" s="165"/>
      <c r="T375" s="165"/>
      <c r="U375" s="165"/>
      <c r="V375" s="165"/>
      <c r="W375" s="165"/>
      <c r="X375" s="165"/>
      <c r="Y375" s="165"/>
      <c r="Z375" s="165"/>
      <c r="AA375" s="165"/>
      <c r="AB375" s="165"/>
      <c r="AC375" s="165"/>
      <c r="AD375" s="165"/>
      <c r="AE375" s="165"/>
      <c r="AF375" s="165"/>
      <c r="AG375" s="165"/>
    </row>
    <row r="376" spans="5:33" s="164" customFormat="1" ht="15.75">
      <c r="E376" s="163"/>
      <c r="P376" s="165"/>
      <c r="Q376" s="165"/>
      <c r="R376" s="165"/>
      <c r="S376" s="165"/>
      <c r="T376" s="165"/>
      <c r="U376" s="165"/>
      <c r="V376" s="165"/>
      <c r="W376" s="165"/>
      <c r="X376" s="165"/>
      <c r="Y376" s="165"/>
      <c r="Z376" s="165"/>
      <c r="AA376" s="165"/>
      <c r="AB376" s="165"/>
      <c r="AC376" s="165"/>
      <c r="AD376" s="165"/>
      <c r="AE376" s="165"/>
      <c r="AF376" s="165"/>
      <c r="AG376" s="165"/>
    </row>
    <row r="377" spans="5:33" s="164" customFormat="1" ht="15.75">
      <c r="E377" s="163"/>
      <c r="P377" s="165"/>
      <c r="Q377" s="165"/>
      <c r="R377" s="165"/>
      <c r="S377" s="165"/>
      <c r="T377" s="165"/>
      <c r="U377" s="165"/>
      <c r="V377" s="165"/>
      <c r="W377" s="165"/>
      <c r="X377" s="165"/>
      <c r="Y377" s="165"/>
      <c r="Z377" s="165"/>
      <c r="AA377" s="165"/>
      <c r="AB377" s="165"/>
      <c r="AC377" s="165"/>
      <c r="AD377" s="165"/>
      <c r="AE377" s="165"/>
      <c r="AF377" s="165"/>
      <c r="AG377" s="165"/>
    </row>
    <row r="378" spans="5:33" s="164" customFormat="1" ht="15.75">
      <c r="E378" s="163"/>
      <c r="P378" s="165"/>
      <c r="Q378" s="165"/>
      <c r="R378" s="165"/>
      <c r="S378" s="165"/>
      <c r="T378" s="165"/>
      <c r="U378" s="165"/>
      <c r="V378" s="165"/>
      <c r="W378" s="165"/>
      <c r="X378" s="165"/>
      <c r="Y378" s="165"/>
      <c r="Z378" s="165"/>
      <c r="AA378" s="165"/>
      <c r="AB378" s="165"/>
      <c r="AC378" s="165"/>
      <c r="AD378" s="165"/>
      <c r="AE378" s="165"/>
      <c r="AF378" s="165"/>
      <c r="AG378" s="165"/>
    </row>
    <row r="379" spans="5:33" s="164" customFormat="1" ht="15.75">
      <c r="E379" s="163"/>
      <c r="P379" s="165"/>
      <c r="Q379" s="165"/>
      <c r="R379" s="165"/>
      <c r="S379" s="165"/>
      <c r="T379" s="165"/>
      <c r="U379" s="165"/>
      <c r="V379" s="165"/>
      <c r="W379" s="165"/>
      <c r="X379" s="165"/>
      <c r="Y379" s="165"/>
      <c r="Z379" s="165"/>
      <c r="AA379" s="165"/>
      <c r="AB379" s="165"/>
      <c r="AC379" s="165"/>
      <c r="AD379" s="165"/>
      <c r="AE379" s="165"/>
      <c r="AF379" s="165"/>
      <c r="AG379" s="165"/>
    </row>
    <row r="380" spans="5:33" s="164" customFormat="1" ht="15.75">
      <c r="E380" s="163"/>
      <c r="P380" s="165"/>
      <c r="Q380" s="165"/>
      <c r="R380" s="165"/>
      <c r="S380" s="165"/>
      <c r="T380" s="165"/>
      <c r="U380" s="165"/>
      <c r="V380" s="165"/>
      <c r="W380" s="165"/>
      <c r="X380" s="165"/>
      <c r="Y380" s="165"/>
      <c r="Z380" s="165"/>
      <c r="AA380" s="165"/>
      <c r="AB380" s="165"/>
      <c r="AC380" s="165"/>
      <c r="AD380" s="165"/>
      <c r="AE380" s="165"/>
      <c r="AF380" s="165"/>
      <c r="AG380" s="165"/>
    </row>
  </sheetData>
  <sheetProtection password="889B" sheet="1" objects="1" scenarios="1"/>
  <conditionalFormatting sqref="E6">
    <cfRule type="cellIs" priority="5" dxfId="0" operator="equal" stopIfTrue="1">
      <formula>0</formula>
    </cfRule>
  </conditionalFormatting>
  <conditionalFormatting sqref="E9:E352">
    <cfRule type="cellIs" priority="4" dxfId="1" operator="equal" stopIfTrue="1">
      <formula>1</formula>
    </cfRule>
  </conditionalFormatting>
  <conditionalFormatting sqref="E355">
    <cfRule type="cellIs" priority="3" dxfId="0" operator="equal" stopIfTrue="1">
      <formula>0</formula>
    </cfRule>
  </conditionalFormatting>
  <conditionalFormatting sqref="E357:E360">
    <cfRule type="cellIs" priority="2" dxfId="1" operator="equal" stopIfTrue="1">
      <formula>1</formula>
    </cfRule>
  </conditionalFormatting>
  <conditionalFormatting sqref="E362">
    <cfRule type="cellIs" priority="1" dxfId="0" operator="equal" stopIfTrue="1">
      <formula>0</formula>
    </cfRule>
  </conditionalFormatting>
  <printOptions/>
  <pageMargins left="0.82" right="0.25" top="0.44" bottom="0.23" header="0.25" footer="0.16"/>
  <pageSetup horizontalDpi="300" verticalDpi="300" orientation="portrait" paperSize="9" scale="85" r:id="rId3"/>
  <headerFooter alignWithMargins="0">
    <oddHeader>&amp;C&amp;"Times New Roman,Bold"&amp;12- &amp;P / &amp;N -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2017-07-14T10:42:05Z</cp:lastPrinted>
  <dcterms:created xsi:type="dcterms:W3CDTF">2011-03-16T13:07:30Z</dcterms:created>
  <dcterms:modified xsi:type="dcterms:W3CDTF">2017-07-14T10:48:46Z</dcterms:modified>
  <cp:category/>
  <cp:version/>
  <cp:contentType/>
  <cp:contentStatus/>
</cp:coreProperties>
</file>